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oboserver\finances\Ірина Корж\Б Ю Д Ж Е Т\Бюджет-2025\Постійний бюджет 2025\Рішення на 2025 рік\Рішення сесії 2025\Рішення від 28.11.2024  № 4096 - бюджет 2025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Лист1!$A$14:$AO$14</definedName>
    <definedName name="_xlnm.Print_Titles" localSheetId="0">Лист1!$11:$13</definedName>
    <definedName name="_xlnm.Print_Area" localSheetId="0">Лист1!$A$1:$J$172</definedName>
  </definedNames>
  <calcPr calcId="162913"/>
</workbook>
</file>

<file path=xl/calcChain.xml><?xml version="1.0" encoding="utf-8"?>
<calcChain xmlns="http://schemas.openxmlformats.org/spreadsheetml/2006/main">
  <c r="I147" i="1" l="1"/>
  <c r="I95" i="1"/>
  <c r="H104" i="1"/>
  <c r="G169" i="1" l="1"/>
  <c r="H168" i="1"/>
  <c r="G168" i="1" s="1"/>
  <c r="H166" i="1" l="1"/>
  <c r="G166" i="1" s="1"/>
  <c r="J157" i="1" l="1"/>
  <c r="J156" i="1" s="1"/>
  <c r="J154" i="1" s="1"/>
  <c r="G157" i="1"/>
  <c r="I156" i="1"/>
  <c r="G156" i="1" s="1"/>
  <c r="I154" i="1" l="1"/>
  <c r="G154" i="1" s="1"/>
  <c r="H103" i="1"/>
  <c r="H94" i="1"/>
  <c r="H91" i="1" s="1"/>
  <c r="I91" i="1"/>
  <c r="I89" i="1" s="1"/>
  <c r="H86" i="1"/>
  <c r="J95" i="1"/>
  <c r="J91" i="1" s="1"/>
  <c r="J89" i="1" s="1"/>
  <c r="G95" i="1"/>
  <c r="H98" i="1"/>
  <c r="G100" i="1"/>
  <c r="G99" i="1"/>
  <c r="G91" i="1" l="1"/>
  <c r="G104" i="1"/>
  <c r="H89" i="1"/>
  <c r="G89" i="1" s="1"/>
  <c r="H101" i="1"/>
  <c r="H170" i="1" s="1"/>
  <c r="G103" i="1"/>
  <c r="G98" i="1"/>
  <c r="G94" i="1"/>
  <c r="G93" i="1"/>
  <c r="G92" i="1"/>
  <c r="G101" i="1" l="1"/>
  <c r="H96" i="1"/>
  <c r="G96" i="1"/>
  <c r="I126" i="1"/>
  <c r="H126" i="1"/>
  <c r="J129" i="1"/>
  <c r="J127" i="1"/>
  <c r="J126" i="1" s="1"/>
  <c r="H20" i="1"/>
  <c r="I144" i="1" l="1"/>
  <c r="I139" i="1" s="1"/>
  <c r="H144" i="1"/>
  <c r="G145" i="1"/>
  <c r="G146" i="1"/>
  <c r="G147" i="1"/>
  <c r="G148" i="1"/>
  <c r="G149" i="1"/>
  <c r="G139" i="1" l="1"/>
  <c r="G170" i="1" s="1"/>
  <c r="I170" i="1"/>
  <c r="H113" i="1"/>
  <c r="I41" i="1"/>
  <c r="I39" i="1" s="1"/>
  <c r="H41" i="1"/>
  <c r="J44" i="1"/>
  <c r="H46" i="1"/>
  <c r="G46" i="1" s="1"/>
  <c r="J43" i="1"/>
  <c r="J42" i="1"/>
  <c r="J41" i="1" l="1"/>
  <c r="J39" i="1" s="1"/>
  <c r="H39" i="1"/>
  <c r="H139" i="1"/>
  <c r="G151" i="1"/>
  <c r="J151" i="1"/>
  <c r="J149" i="1"/>
  <c r="J150" i="1"/>
  <c r="G150" i="1"/>
  <c r="J147" i="1"/>
  <c r="J148" i="1"/>
  <c r="J146" i="1"/>
  <c r="J152" i="1"/>
  <c r="J153" i="1"/>
  <c r="J142" i="1"/>
  <c r="I132" i="1"/>
  <c r="H132" i="1"/>
  <c r="J135" i="1"/>
  <c r="J138" i="1"/>
  <c r="J133" i="1"/>
  <c r="I107" i="1"/>
  <c r="H107" i="1"/>
  <c r="J109" i="1"/>
  <c r="J111" i="1"/>
  <c r="J113" i="1"/>
  <c r="J108" i="1"/>
  <c r="I82" i="1"/>
  <c r="G33" i="1"/>
  <c r="G34" i="1"/>
  <c r="I31" i="1"/>
  <c r="I29" i="1" s="1"/>
  <c r="H32" i="1"/>
  <c r="H31" i="1" s="1"/>
  <c r="H29" i="1" s="1"/>
  <c r="J144" i="1" l="1"/>
  <c r="J139" i="1" s="1"/>
  <c r="J170" i="1" s="1"/>
  <c r="J132" i="1"/>
  <c r="J107" i="1"/>
  <c r="G31" i="1"/>
  <c r="G32" i="1"/>
  <c r="J32" i="1" l="1"/>
  <c r="J31" i="1" s="1"/>
  <c r="J29" i="1" s="1"/>
  <c r="J75" i="1"/>
  <c r="J69" i="1"/>
  <c r="I68" i="1"/>
  <c r="J68" i="1" s="1"/>
  <c r="J60" i="1"/>
  <c r="J57" i="1"/>
  <c r="G127" i="1" l="1"/>
  <c r="G128" i="1"/>
  <c r="G129" i="1"/>
  <c r="G161" i="1"/>
  <c r="I160" i="1"/>
  <c r="I158" i="1" s="1"/>
  <c r="J161" i="1"/>
  <c r="J160" i="1" s="1"/>
  <c r="J158" i="1" s="1"/>
  <c r="H160" i="1"/>
  <c r="H158" i="1"/>
  <c r="G44" i="1"/>
  <c r="G126" i="1" l="1"/>
  <c r="G158" i="1"/>
  <c r="G160" i="1"/>
  <c r="G80" i="1" l="1"/>
  <c r="H78" i="1"/>
  <c r="H76" i="1" s="1"/>
  <c r="J80" i="1"/>
  <c r="I78" i="1"/>
  <c r="J78" i="1" l="1"/>
  <c r="J76" i="1" s="1"/>
  <c r="I76" i="1"/>
  <c r="H19" i="1" l="1"/>
  <c r="G17" i="1"/>
  <c r="G19" i="1" l="1"/>
  <c r="G20" i="1"/>
  <c r="G153" i="1" l="1"/>
  <c r="I59" i="1"/>
  <c r="H59" i="1"/>
  <c r="G60" i="1"/>
  <c r="G59" i="1" s="1"/>
  <c r="J59" i="1"/>
  <c r="I141" i="1" l="1"/>
  <c r="G142" i="1"/>
  <c r="J141" i="1"/>
  <c r="G141" i="1" l="1"/>
  <c r="G165" i="1" l="1"/>
  <c r="G164" i="1" s="1"/>
  <c r="H164" i="1"/>
  <c r="H162" i="1" s="1"/>
  <c r="G47" i="1"/>
  <c r="G135" i="1" l="1"/>
  <c r="G162" i="1"/>
  <c r="I124" i="1"/>
  <c r="J124" i="1" l="1"/>
  <c r="G29" i="1" l="1"/>
  <c r="G152" i="1"/>
  <c r="G133" i="1"/>
  <c r="G134" i="1"/>
  <c r="G136" i="1"/>
  <c r="G138" i="1"/>
  <c r="G137" i="1"/>
  <c r="I130" i="1"/>
  <c r="G144" i="1" l="1"/>
  <c r="H130" i="1"/>
  <c r="J130" i="1"/>
  <c r="G130" i="1" l="1"/>
  <c r="G132" i="1"/>
  <c r="H105" i="1" l="1"/>
  <c r="H124" i="1"/>
  <c r="I105" i="1" l="1"/>
  <c r="J74" i="1" l="1"/>
  <c r="I74" i="1"/>
  <c r="J105" i="1" l="1"/>
  <c r="H16" i="1" l="1"/>
  <c r="H14" i="1" s="1"/>
  <c r="G79" i="1" l="1"/>
  <c r="H68" i="1" l="1"/>
  <c r="H84" i="1" l="1"/>
  <c r="G69" i="1"/>
  <c r="G68" i="1"/>
  <c r="G124" i="1" l="1"/>
  <c r="G113" i="1" l="1"/>
  <c r="G108" i="1"/>
  <c r="G109" i="1"/>
  <c r="G110" i="1"/>
  <c r="G112" i="1"/>
  <c r="G114" i="1"/>
  <c r="G115" i="1"/>
  <c r="G111" i="1" l="1"/>
  <c r="G105" i="1" l="1"/>
  <c r="G42" i="1" l="1"/>
  <c r="G107" i="1" l="1"/>
  <c r="G39" i="1" l="1"/>
  <c r="G43" i="1" l="1"/>
  <c r="G41" i="1" s="1"/>
  <c r="G24" i="1"/>
  <c r="H23" i="1"/>
  <c r="G23" i="1" s="1"/>
  <c r="H21" i="1" l="1"/>
  <c r="G21" i="1" l="1"/>
  <c r="G119" i="1"/>
  <c r="H118" i="1"/>
  <c r="G118" i="1" s="1"/>
  <c r="H116" i="1" l="1"/>
  <c r="G116" i="1" l="1"/>
  <c r="G86" i="1" l="1"/>
  <c r="G83" i="1" l="1"/>
  <c r="G82" i="1" l="1"/>
  <c r="G78" i="1"/>
  <c r="G76" i="1" l="1"/>
  <c r="H74" i="1" l="1"/>
  <c r="G66" i="1"/>
  <c r="H65" i="1"/>
  <c r="G63" i="1"/>
  <c r="H62" i="1"/>
  <c r="G57" i="1"/>
  <c r="I56" i="1"/>
  <c r="J56" i="1"/>
  <c r="J48" i="1" l="1"/>
  <c r="I48" i="1"/>
  <c r="G56" i="1"/>
  <c r="G62" i="1"/>
  <c r="G65" i="1"/>
  <c r="G28" i="1" l="1"/>
  <c r="H27" i="1"/>
  <c r="H25" i="1" s="1"/>
  <c r="G25" i="1" l="1"/>
  <c r="G27" i="1"/>
  <c r="G84" i="1" l="1"/>
  <c r="G123" i="1"/>
  <c r="H122" i="1"/>
  <c r="G122" i="1" s="1"/>
  <c r="H53" i="1"/>
  <c r="H71" i="1"/>
  <c r="G51" i="1"/>
  <c r="G54" i="1"/>
  <c r="G72" i="1"/>
  <c r="G75" i="1"/>
  <c r="G53" i="1" l="1"/>
  <c r="G74" i="1"/>
  <c r="H120" i="1"/>
  <c r="G71" i="1"/>
  <c r="G120" i="1" l="1"/>
  <c r="G16" i="1" l="1"/>
  <c r="G14" i="1" l="1"/>
  <c r="G87" i="1"/>
  <c r="I171" i="1" l="1"/>
  <c r="H50" i="1"/>
  <c r="H48" i="1" s="1"/>
  <c r="G50" i="1" l="1"/>
  <c r="H37" i="1"/>
  <c r="G37" i="1" l="1"/>
  <c r="G38" i="1"/>
  <c r="H35" i="1" l="1"/>
  <c r="G35" i="1" l="1"/>
  <c r="G48" i="1"/>
  <c r="G88" i="1" l="1"/>
</calcChain>
</file>

<file path=xl/sharedStrings.xml><?xml version="1.0" encoding="utf-8"?>
<sst xmlns="http://schemas.openxmlformats.org/spreadsheetml/2006/main" count="421" uniqueCount="256">
  <si>
    <t>(грн.)</t>
  </si>
  <si>
    <t>у тому числі:</t>
  </si>
  <si>
    <t>0620</t>
  </si>
  <si>
    <t>0180</t>
  </si>
  <si>
    <t>Виконавчий комітет Слобожанської селищної ради</t>
  </si>
  <si>
    <t>1090</t>
  </si>
  <si>
    <t>6030</t>
  </si>
  <si>
    <t>0320</t>
  </si>
  <si>
    <t>Загальний 
фонд</t>
  </si>
  <si>
    <t>0443</t>
  </si>
  <si>
    <t>0210000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</si>
  <si>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</si>
  <si>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</si>
  <si>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</si>
  <si>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</si>
  <si>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</si>
  <si>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0218110</t>
  </si>
  <si>
    <t>8110</t>
  </si>
  <si>
    <t>0540</t>
  </si>
  <si>
    <t>3242</t>
  </si>
  <si>
    <t>Інші заходи у сфері соціального захисту і соціального забезпечення</t>
  </si>
  <si>
    <t>0210180</t>
  </si>
  <si>
    <t>0133</t>
  </si>
  <si>
    <t>Інша діяльність у сфері державного управління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</si>
  <si>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</si>
  <si>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</si>
  <si>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</si>
  <si>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Спеціальний фонд</t>
  </si>
  <si>
    <t>у тому числі бюджет розвитку</t>
  </si>
  <si>
    <t>Х</t>
  </si>
  <si>
    <t>УСЬОГО</t>
  </si>
  <si>
    <t>Код Функціональної класифікації видатків та кредитування бюджету</t>
  </si>
  <si>
    <t>0810000</t>
  </si>
  <si>
    <t>0813242</t>
  </si>
  <si>
    <t>8340</t>
  </si>
  <si>
    <t>Природоохоронні заходи за рахунок цільових фондів</t>
  </si>
  <si>
    <t>1070</t>
  </si>
  <si>
    <t>(код бюджету)</t>
  </si>
  <si>
    <t>Код 
Програмної класифікації видатків та кредитування місцевого бюджету</t>
  </si>
  <si>
    <t>Код Типової програмної класифікації видатків та кредитуваня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</si>
  <si>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</si>
  <si>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0217330</t>
  </si>
  <si>
    <t>7330</t>
  </si>
  <si>
    <t>Будівництво інших об`єктів комунальної власності</t>
  </si>
  <si>
    <t>Програма розвитку охорони здоров’я Слобожанської селищної 
територіальної громади на 2020-2025 роки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</si>
  <si>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</si>
  <si>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</si>
  <si>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</si>
  <si>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</si>
  <si>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</si>
  <si>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</si>
  <si>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</si>
  <si>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</si>
  <si>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0218230</t>
  </si>
  <si>
    <t>8230</t>
  </si>
  <si>
    <t>0380</t>
  </si>
  <si>
    <t>Інші заходи громадського порядку та безпеки</t>
  </si>
  <si>
    <t>7413</t>
  </si>
  <si>
    <t>0451</t>
  </si>
  <si>
    <t>Інші заходи у сфері автотранспорту</t>
  </si>
  <si>
    <t>0460</t>
  </si>
  <si>
    <t>3710000</t>
  </si>
  <si>
    <t>Фінансовий відділ Слобожанської селищної ради</t>
  </si>
  <si>
    <t>0610</t>
  </si>
  <si>
    <t>Заходи запобігання та ліквідації надзвичайних ситуацій та наслідків 
стихійного лиха</t>
  </si>
  <si>
    <t>Гуманітарний відділ Слобожанської селищної ради</t>
  </si>
  <si>
    <t>0610000</t>
  </si>
  <si>
    <t>3410000</t>
  </si>
  <si>
    <t>Центр надання адміністративних послуг Слобожанської селищної ради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</si>
  <si>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</si>
  <si>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</si>
  <si>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</t>
  </si>
  <si>
    <t>0216090</t>
  </si>
  <si>
    <t>6090</t>
  </si>
  <si>
    <t>Інша діяльність у сфері житлово-комунального господарства</t>
  </si>
  <si>
    <t>0813035</t>
  </si>
  <si>
    <t>Компенсаційні виплати за пільговий проїзд окремих категорій громадян на залізничному транспорті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</si>
  <si>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</si>
  <si>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</si>
  <si>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Програма з підвищення ефективності управління активами Слобожанської селищної територіальної громади на 2021-2025 роки</t>
  </si>
  <si>
    <t>1010000</t>
  </si>
  <si>
    <t>Відділ культури, туризму, молоді та спорту  Слобожанської селищної ради</t>
  </si>
  <si>
    <t>1210000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</si>
  <si>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</si>
  <si>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1217413</t>
  </si>
  <si>
    <t>1216030</t>
  </si>
  <si>
    <t>1216011</t>
  </si>
  <si>
    <t>1216013</t>
  </si>
  <si>
    <t>1216071</t>
  </si>
  <si>
    <t>1218340</t>
  </si>
  <si>
    <t>Комплексна програма розвитку земельних відносин, містобудівної діяльності та охорони навколишнього середовища Слобожанської селищної територіальної громади на 2021-2025 роки</t>
  </si>
  <si>
    <t>0217130</t>
  </si>
  <si>
    <t>7130</t>
  </si>
  <si>
    <t>0421</t>
  </si>
  <si>
    <t>Здійснення заходів із землеустрою</t>
  </si>
  <si>
    <t>0490</t>
  </si>
  <si>
    <t>Програма розвитку пасажирських перевезень в Слобожанській селищній територіальній громаді на 2022-2025 роки</t>
  </si>
  <si>
    <t>1216015</t>
  </si>
  <si>
    <t>6015</t>
  </si>
  <si>
    <t>Забезпечення надійної та безперебійної експлуатації ліфтів</t>
  </si>
  <si>
    <t>0451500000</t>
  </si>
  <si>
    <t>Програма розвитку малого і середнього підприємництва Слобожанської селищної територіальної громади на 2021-2025 роки</t>
  </si>
  <si>
    <t>Програма Безпечна громада у Слобожанській селищній територіальній громаді на 2021-2025 роки</t>
  </si>
  <si>
    <t>0217520</t>
  </si>
  <si>
    <t>7520</t>
  </si>
  <si>
    <t>Реалізація Національної програми інформатизації</t>
  </si>
  <si>
    <t>0617520</t>
  </si>
  <si>
    <t>0817520</t>
  </si>
  <si>
    <t>1017520</t>
  </si>
  <si>
    <t>1217520</t>
  </si>
  <si>
    <t>3417520</t>
  </si>
  <si>
    <t>3717520</t>
  </si>
  <si>
    <t>0217610</t>
  </si>
  <si>
    <t>0411</t>
  </si>
  <si>
    <t>Сприяння розвитку малого та середнього підприємництва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</si>
  <si>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</si>
  <si>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</si>
  <si>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</si>
  <si>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</si>
  <si>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</si>
  <si>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</si>
  <si>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</si>
  <si>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0600000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</si>
  <si>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</si>
  <si>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</si>
  <si>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</si>
  <si>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</si>
  <si>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</si>
  <si>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</si>
  <si>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</si>
  <si>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</si>
  <si>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</si>
  <si>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1216017</t>
  </si>
  <si>
    <t>1600000</t>
  </si>
  <si>
    <t>Відділ з питань будівництва, містобудування, архітектури та містобудівного кадастру Слобожанської селищної ради</t>
  </si>
  <si>
    <t>1617520</t>
  </si>
  <si>
    <t>0990</t>
  </si>
  <si>
    <t>1611021</t>
  </si>
  <si>
    <t>1617330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</si>
  <si>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</si>
  <si>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</si>
  <si>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Додаток 6</t>
  </si>
  <si>
    <t>Людмила ЛАГОДА</t>
  </si>
  <si>
    <t>1612010</t>
  </si>
  <si>
    <t>0611142</t>
  </si>
  <si>
    <t>1142</t>
  </si>
  <si>
    <t>Інші програми та заходи у сфері освіти</t>
  </si>
  <si>
    <t>Будівництво освітніх установ та закладів</t>
  </si>
  <si>
    <t>Слобожанської селищної ради</t>
  </si>
  <si>
    <t>Відділ культури, туризму, молоді та спорту Слобожанської селищної ради</t>
  </si>
  <si>
    <t>1011080</t>
  </si>
  <si>
    <t>1080</t>
  </si>
  <si>
    <t>0960</t>
  </si>
  <si>
    <t>Надання спеціалізованої освіти мистецькими школами</t>
  </si>
  <si>
    <t>1013133</t>
  </si>
  <si>
    <t>3133</t>
  </si>
  <si>
    <t>1040</t>
  </si>
  <si>
    <t>Інші заходи та заклади молодіжної політики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</si>
  <si>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</si>
  <si>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</si>
  <si>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</si>
  <si>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1014082</t>
  </si>
  <si>
    <t>4082</t>
  </si>
  <si>
    <t>0829</t>
  </si>
  <si>
    <t>Інші заходи в галузі культури і мистецтва</t>
  </si>
  <si>
    <t>1015031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</si>
  <si>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</si>
  <si>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</si>
  <si>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</si>
  <si>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</si>
  <si>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</si>
  <si>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</si>
  <si>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 xml:space="preserve">Комплексна програма імплементації пріоритетних напрямів будівництва та модернізації об’єктів Слобожанської селищної територіальної громади на 2024-2027 роки </t>
  </si>
  <si>
    <t>1614060</t>
  </si>
  <si>
    <t>1010180</t>
  </si>
  <si>
    <t>3719770</t>
  </si>
  <si>
    <t>9770</t>
  </si>
  <si>
    <t>Інші субвенції з місцевого бюджету</t>
  </si>
  <si>
    <t>0813230</t>
  </si>
  <si>
    <t>1014081</t>
  </si>
  <si>
    <t>4081</t>
  </si>
  <si>
    <t>Забезпечення діяльності інших закладів в галузі культури і мистецтва</t>
  </si>
  <si>
    <t>Комплексна програма розвитку освіти Слобожанської селищної територіальної громади на 2024-2025 роки</t>
  </si>
  <si>
    <t>Комплексна Програма розвитку культури, туризму, молоді, спорту та інформаційної політики у Слобожанській територіальній громаді на 2023-2025 роки</t>
  </si>
  <si>
    <t>Програма захисту населення і територій від надзвичайних ситуацій техногенного та природного характеру Слобожанської територіальної громади на 2021-2025 роки</t>
  </si>
  <si>
    <t>Комплексна Програма реформування і розвитку житлово-комунального господарства та благоустрою населених пунктів Слобожанської селищної територіальної громади на 2021-2025 роки</t>
  </si>
  <si>
    <t>Програма забезпечення надання ритуальних послуг на території Слобожанської селищної територіальної громади на 2022-2025 роки</t>
  </si>
  <si>
    <t>0212152</t>
  </si>
  <si>
    <t>2152</t>
  </si>
  <si>
    <t>0763</t>
  </si>
  <si>
    <t>Інші програми та заходи у сфері охорони здоров`я</t>
  </si>
  <si>
    <t>0900000</t>
  </si>
  <si>
    <t>Служба у справах дітей Слобожанської селищної ради</t>
  </si>
  <si>
    <t>0917520</t>
  </si>
  <si>
    <t>Управління соціального захисту населення Слобожанської селищної ради</t>
  </si>
  <si>
    <t>0218130</t>
  </si>
  <si>
    <t>8130</t>
  </si>
  <si>
    <t>Забезпечення діяльності місцевої та добровільної пожежної охорони</t>
  </si>
  <si>
    <t>Будівництво установ та закладів соціальної сфери</t>
  </si>
  <si>
    <t>0217650</t>
  </si>
  <si>
    <t>7650</t>
  </si>
  <si>
    <t>Проведення експертної грошової оцінки земельної ділянки чи права на неї</t>
  </si>
  <si>
    <t>Програма розвитку архівної справи Слобожанської територіальної громади на 2024–2027 роки</t>
  </si>
  <si>
    <t xml:space="preserve">24.10.2024р.  
№ 3927-39/VIII                           </t>
  </si>
  <si>
    <t>Розподіл витрат бюджету Слобожанської селищної територіальної громади на реалізацію місцевих/регіональних програм у 2025 році</t>
  </si>
  <si>
    <t xml:space="preserve">Програма розвитку місцевого самоврядування та сприяння відкритості і прозорості діяльності органів місцевого самоврядування Слобожанської селищної територіальної громади на 2022–2025 роки </t>
  </si>
  <si>
    <t>24.10.2024р.  
№ 3928-39/VIII</t>
  </si>
  <si>
    <t>Програма інформатизації  "Цифрова громада" Слобожанської територіальної громади на 2023 – 2025 роки</t>
  </si>
  <si>
    <t>05.09.2024р.  
№ 3770-38/VIII</t>
  </si>
  <si>
    <t>05.09.2024р. 
№ 3785-38/VIIІ</t>
  </si>
  <si>
    <t>0813250</t>
  </si>
  <si>
    <t>3250</t>
  </si>
  <si>
    <t>1611300</t>
  </si>
  <si>
    <t>1300</t>
  </si>
  <si>
    <t>1612170</t>
  </si>
  <si>
    <t>2170</t>
  </si>
  <si>
    <t>Будівництво закладів охорони здоров`я</t>
  </si>
  <si>
    <t>1614083</t>
  </si>
  <si>
    <t>4083</t>
  </si>
  <si>
    <t>Будівництво закладів культури і мистецтва</t>
  </si>
  <si>
    <t>1617350</t>
  </si>
  <si>
    <t>7350</t>
  </si>
  <si>
    <t>Розроблення схем планування та забудови територій (містобудівної документації)</t>
  </si>
  <si>
    <t>1610180</t>
  </si>
  <si>
    <t>0611300</t>
  </si>
  <si>
    <t>Програма розвитку надання соціальних послуг в Слобожанській селищній територіальній громаді на 2025-2029 роки</t>
  </si>
  <si>
    <t>Програма підтримки внутрішньо переміщених осіб на території Слобожанської громади на 2025 – 2029 роки</t>
  </si>
  <si>
    <t>Комплексна програма підтримки ветеранів війни, членів їх сімей, членів сімей загиблих (померлих) ветеранів війни, членів сімей загиблих (померлих) Захисників і Захисниць України Слобожанської селищної територіальної громади на 2024-2028 роки</t>
  </si>
  <si>
    <t>Програма фінансової підтримки комунальних підприємств, засновником яких є Слобожанська селищна рада, на 2022-2025 роки</t>
  </si>
  <si>
    <t>1217670</t>
  </si>
  <si>
    <t>7670</t>
  </si>
  <si>
    <t>Внески до статутного капіталу суб`єктів господарювання</t>
  </si>
  <si>
    <t>Програма реалізації Бюджету участі (громадський бюджет) Слобожанської селищної територіальної громади на 2021-2025 роки</t>
  </si>
  <si>
    <t>Програма соціального захисту населення Слобожанської селищної територіальної громади на 2025-2029 роки</t>
  </si>
  <si>
    <t>Секретар ради</t>
  </si>
  <si>
    <t>до рішення 41 сесії VIII скликання</t>
  </si>
  <si>
    <t>від 28.11.2024  № 4096-41/VIII</t>
  </si>
  <si>
    <t>28.11.2024р.  
№ 4068-41/VIII</t>
  </si>
  <si>
    <t>28.11.2024р.  
№ 4030-41/VIII</t>
  </si>
  <si>
    <t>28.11.2024р.  
№ 4036-41/VIII</t>
  </si>
  <si>
    <t>28.11.2024р.  
№ 4038-41/VIII</t>
  </si>
  <si>
    <t>28.11.2024р.  
№ 4039-41/VIII</t>
  </si>
  <si>
    <t>28.11.2024р.  
№ 4042-41/VIII</t>
  </si>
  <si>
    <t>28.11.2024р.  
№ 4040-41/VIII</t>
  </si>
  <si>
    <t>28.11.2024р.  
№ 4059-41/VIII</t>
  </si>
  <si>
    <t>28.11.2024р.  
№ 4061-41/VIII</t>
  </si>
  <si>
    <t>28.11.2024р.  
№ 4024-41/VIII</t>
  </si>
  <si>
    <t>28.11.2024р.  
№ 4087-41/VIII</t>
  </si>
  <si>
    <t>28.11.2024р.  
№ 4060-41/VIII</t>
  </si>
  <si>
    <t>Програма забезпечення заходів та робіт з підготовки територіальної оборони та підтримки інших формувань Збройних сил України на 2022-2025 роки</t>
  </si>
  <si>
    <t>28.11.2024р.  
№ 4035-41/VIII</t>
  </si>
  <si>
    <t>26.11.2020р.  
№ 77-2/VIII 
(зі змінами)</t>
  </si>
  <si>
    <t>07.12.2023р.  
№ 3014-32/VIII
(зі змінами)</t>
  </si>
  <si>
    <t>26.11.2020р.  
№ 78-2/VIII
(зі змінами)</t>
  </si>
  <si>
    <t>07.12.2023р.  
№ 2988-32/VIII
(зі змінами)</t>
  </si>
  <si>
    <t>26.11.2020р.  
№ 76-2/VIII
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</si>
</sst>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b/>
      <u/>
      <sz val="11.5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u/>
      <sz val="15"/>
      <name val="Calibri"/>
      <family val="2"/>
      <charset val="204"/>
      <scheme val="minor"/>
    </font>
    <font>
      <i/>
      <sz val="11.5"/>
      <name val="Calibri"/>
      <family val="2"/>
      <charset val="204"/>
      <scheme val="minor"/>
    </font>
    <font>
      <b/>
      <sz val="11.5"/>
      <color rgb="FFFF0000"/>
      <name val="Calibri"/>
      <family val="2"/>
      <charset val="204"/>
      <scheme val="minor"/>
    </font>
    <font>
      <sz val="11.5"/>
      <color rgb="FFFF0000"/>
      <name val="Calibri"/>
      <family val="2"/>
      <charset val="204"/>
      <scheme val="minor"/>
    </font>
    <font>
      <b/>
      <u/>
      <sz val="11.5"/>
      <color rgb="FFFF0000"/>
      <name val="Calibri"/>
      <family val="2"/>
      <charset val="204"/>
      <scheme val="minor"/>
    </font>
    <font>
      <sz val="11.5"/>
      <color theme="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13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3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7" fillId="20" borderId="28" applyNumberFormat="0" applyAlignment="0" applyProtection="0"/>
    <xf numFmtId="0" fontId="19" fillId="21" borderId="29" applyNumberFormat="0" applyAlignment="0" applyProtection="0"/>
    <xf numFmtId="0" fontId="23" fillId="21" borderId="28" applyNumberFormat="0" applyAlignment="0" applyProtection="0"/>
    <xf numFmtId="0" fontId="31" fillId="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30" applyNumberFormat="0" applyFill="0" applyAlignment="0" applyProtection="0"/>
    <xf numFmtId="0" fontId="21" fillId="0" borderId="31" applyNumberFormat="0" applyFill="0" applyAlignment="0" applyProtection="0"/>
    <xf numFmtId="0" fontId="28" fillId="22" borderId="32" applyNumberFormat="0" applyAlignment="0" applyProtection="0"/>
    <xf numFmtId="0" fontId="29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13" fillId="0" borderId="0"/>
    <xf numFmtId="0" fontId="16" fillId="0" borderId="0"/>
    <xf numFmtId="0" fontId="18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23" borderId="33" applyNumberFormat="0" applyFont="0" applyAlignment="0" applyProtection="0"/>
    <xf numFmtId="0" fontId="17" fillId="23" borderId="33" applyNumberFormat="0" applyFont="0" applyAlignment="0" applyProtection="0"/>
    <xf numFmtId="0" fontId="25" fillId="0" borderId="0"/>
    <xf numFmtId="0" fontId="30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5">
    <xf numFmtId="0" fontId="0" fillId="0" borderId="0" xfId="0"/>
    <xf numFmtId="0" fontId="10" fillId="0" borderId="0" xfId="0" applyFont="1" applyFill="1"/>
    <xf numFmtId="49" fontId="10" fillId="0" borderId="0" xfId="0" applyNumberFormat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/>
    <xf numFmtId="4" fontId="10" fillId="0" borderId="0" xfId="0" applyNumberFormat="1" applyFont="1" applyFill="1" applyBorder="1"/>
    <xf numFmtId="49" fontId="10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0" xfId="1" applyFont="1" applyFill="1" applyAlignment="1"/>
    <xf numFmtId="4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/>
    <xf numFmtId="4" fontId="34" fillId="0" borderId="0" xfId="0" applyNumberFormat="1" applyFont="1" applyFill="1" applyBorder="1"/>
    <xf numFmtId="0" fontId="34" fillId="0" borderId="0" xfId="0" applyFont="1" applyFill="1"/>
    <xf numFmtId="0" fontId="33" fillId="0" borderId="18" xfId="0" applyFont="1" applyFill="1" applyBorder="1" applyAlignment="1">
      <alignment horizontal="center" vertical="center" wrapText="1"/>
    </xf>
    <xf numFmtId="49" fontId="34" fillId="24" borderId="15" xfId="0" applyNumberFormat="1" applyFont="1" applyFill="1" applyBorder="1" applyAlignment="1">
      <alignment horizontal="center" vertical="center"/>
    </xf>
    <xf numFmtId="49" fontId="34" fillId="24" borderId="2" xfId="0" applyNumberFormat="1" applyFont="1" applyFill="1" applyBorder="1" applyAlignment="1">
      <alignment horizontal="center" vertical="center"/>
    </xf>
    <xf numFmtId="0" fontId="34" fillId="24" borderId="2" xfId="0" applyFont="1" applyFill="1" applyBorder="1" applyAlignment="1">
      <alignment horizontal="left" vertical="center" wrapText="1"/>
    </xf>
    <xf numFmtId="3" fontId="34" fillId="0" borderId="0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49" fontId="34" fillId="0" borderId="13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35" fillId="0" borderId="13" xfId="0" quotePrefix="1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4" fillId="24" borderId="15" xfId="0" applyNumberFormat="1" applyFont="1" applyFill="1" applyBorder="1" applyAlignment="1">
      <alignment horizontal="center" vertical="center" wrapText="1"/>
    </xf>
    <xf numFmtId="49" fontId="34" fillId="24" borderId="2" xfId="0" applyNumberFormat="1" applyFont="1" applyFill="1" applyBorder="1" applyAlignment="1">
      <alignment horizontal="center" vertical="center" wrapText="1"/>
    </xf>
    <xf numFmtId="0" fontId="34" fillId="0" borderId="13" xfId="0" quotePrefix="1" applyFont="1" applyFill="1" applyBorder="1" applyAlignment="1">
      <alignment horizontal="center" vertical="center" wrapText="1"/>
    </xf>
    <xf numFmtId="0" fontId="34" fillId="0" borderId="1" xfId="0" quotePrefix="1" applyFont="1" applyFill="1" applyBorder="1" applyAlignment="1">
      <alignment horizontal="center" vertical="center" wrapText="1"/>
    </xf>
    <xf numFmtId="2" fontId="34" fillId="0" borderId="1" xfId="0" quotePrefix="1" applyNumberFormat="1" applyFont="1" applyFill="1" applyBorder="1" applyAlignment="1">
      <alignment horizontal="center" vertical="center" wrapText="1"/>
    </xf>
    <xf numFmtId="2" fontId="34" fillId="0" borderId="1" xfId="0" quotePrefix="1" applyNumberFormat="1" applyFont="1" applyFill="1" applyBorder="1" applyAlignment="1">
      <alignment vertical="center" wrapText="1"/>
    </xf>
    <xf numFmtId="0" fontId="34" fillId="24" borderId="2" xfId="0" applyFont="1" applyFill="1" applyBorder="1" applyAlignment="1">
      <alignment horizontal="center" vertical="center" wrapText="1"/>
    </xf>
    <xf numFmtId="49" fontId="34" fillId="0" borderId="0" xfId="0" applyNumberFormat="1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/>
    <xf numFmtId="49" fontId="34" fillId="0" borderId="13" xfId="0" quotePrefix="1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4" fillId="0" borderId="14" xfId="95" quotePrefix="1" applyFont="1" applyFill="1" applyBorder="1" applyAlignment="1">
      <alignment horizontal="center" vertical="center" wrapText="1"/>
    </xf>
    <xf numFmtId="0" fontId="34" fillId="0" borderId="3" xfId="95" quotePrefix="1" applyFont="1" applyFill="1" applyBorder="1" applyAlignment="1">
      <alignment horizontal="center" vertical="center" wrapText="1"/>
    </xf>
    <xf numFmtId="4" fontId="34" fillId="0" borderId="3" xfId="95" quotePrefix="1" applyNumberFormat="1" applyFont="1" applyFill="1" applyBorder="1" applyAlignment="1">
      <alignment horizontal="center" vertical="center" wrapText="1"/>
    </xf>
    <xf numFmtId="4" fontId="34" fillId="0" borderId="3" xfId="95" quotePrefix="1" applyNumberFormat="1" applyFont="1" applyFill="1" applyBorder="1" applyAlignment="1">
      <alignment vertical="center" wrapText="1"/>
    </xf>
    <xf numFmtId="0" fontId="34" fillId="0" borderId="13" xfId="94" quotePrefix="1" applyFont="1" applyFill="1" applyBorder="1" applyAlignment="1">
      <alignment horizontal="center" vertical="center" wrapText="1"/>
    </xf>
    <xf numFmtId="0" fontId="34" fillId="0" borderId="1" xfId="94" quotePrefix="1" applyFont="1" applyFill="1" applyBorder="1" applyAlignment="1">
      <alignment horizontal="center" vertical="center" wrapText="1"/>
    </xf>
    <xf numFmtId="2" fontId="34" fillId="0" borderId="1" xfId="94" quotePrefix="1" applyNumberFormat="1" applyFont="1" applyFill="1" applyBorder="1" applyAlignment="1">
      <alignment horizontal="center" vertical="center" wrapText="1"/>
    </xf>
    <xf numFmtId="49" fontId="34" fillId="0" borderId="13" xfId="91" quotePrefix="1" applyNumberFormat="1" applyFont="1" applyFill="1" applyBorder="1" applyAlignment="1">
      <alignment horizontal="center" vertical="center" wrapText="1"/>
    </xf>
    <xf numFmtId="0" fontId="34" fillId="0" borderId="1" xfId="91" quotePrefix="1" applyFont="1" applyFill="1" applyBorder="1" applyAlignment="1">
      <alignment horizontal="center" vertical="center" wrapText="1"/>
    </xf>
    <xf numFmtId="2" fontId="34" fillId="0" borderId="1" xfId="91" quotePrefix="1" applyNumberFormat="1" applyFont="1" applyFill="1" applyBorder="1" applyAlignment="1">
      <alignment vertical="center" wrapText="1"/>
    </xf>
    <xf numFmtId="49" fontId="34" fillId="0" borderId="13" xfId="95" quotePrefix="1" applyNumberFormat="1" applyFont="1" applyFill="1" applyBorder="1" applyAlignment="1">
      <alignment horizontal="center" vertical="center" wrapText="1"/>
    </xf>
    <xf numFmtId="49" fontId="34" fillId="0" borderId="1" xfId="95" quotePrefix="1" applyNumberFormat="1" applyFont="1" applyFill="1" applyBorder="1" applyAlignment="1">
      <alignment horizontal="center" vertical="center" wrapText="1"/>
    </xf>
    <xf numFmtId="49" fontId="34" fillId="0" borderId="1" xfId="95" quotePrefix="1" applyNumberFormat="1" applyFont="1" applyFill="1" applyBorder="1" applyAlignment="1">
      <alignment vertical="center" wrapText="1"/>
    </xf>
    <xf numFmtId="49" fontId="35" fillId="0" borderId="13" xfId="97" quotePrefix="1" applyNumberFormat="1" applyFont="1" applyFill="1" applyBorder="1" applyAlignment="1">
      <alignment horizontal="center" vertical="center" wrapText="1"/>
    </xf>
    <xf numFmtId="49" fontId="35" fillId="0" borderId="1" xfId="97" applyNumberFormat="1" applyFont="1" applyFill="1" applyBorder="1" applyAlignment="1">
      <alignment horizontal="center" vertical="center" wrapText="1"/>
    </xf>
    <xf numFmtId="49" fontId="35" fillId="0" borderId="13" xfId="95" quotePrefix="1" applyNumberFormat="1" applyFont="1" applyFill="1" applyBorder="1" applyAlignment="1">
      <alignment horizontal="center" vertical="center" wrapText="1"/>
    </xf>
    <xf numFmtId="49" fontId="35" fillId="0" borderId="1" xfId="95" quotePrefix="1" applyNumberFormat="1" applyFont="1" applyFill="1" applyBorder="1" applyAlignment="1">
      <alignment horizontal="center" vertical="center" wrapText="1"/>
    </xf>
    <xf numFmtId="49" fontId="34" fillId="0" borderId="13" xfId="96" quotePrefix="1" applyNumberFormat="1" applyFont="1" applyFill="1" applyBorder="1" applyAlignment="1">
      <alignment horizontal="center" vertical="center" wrapText="1"/>
    </xf>
    <xf numFmtId="49" fontId="34" fillId="0" borderId="1" xfId="96" quotePrefix="1" applyNumberFormat="1" applyFont="1" applyFill="1" applyBorder="1" applyAlignment="1">
      <alignment horizontal="center" vertical="center" wrapText="1"/>
    </xf>
    <xf numFmtId="49" fontId="34" fillId="0" borderId="1" xfId="96" quotePrefix="1" applyNumberFormat="1" applyFont="1" applyFill="1" applyBorder="1" applyAlignment="1">
      <alignment vertical="center" wrapText="1"/>
    </xf>
    <xf numFmtId="49" fontId="35" fillId="0" borderId="1" xfId="97" quotePrefix="1" applyNumberFormat="1" applyFont="1" applyFill="1" applyBorder="1" applyAlignment="1">
      <alignment horizontal="center" vertical="center" wrapText="1"/>
    </xf>
    <xf numFmtId="49" fontId="34" fillId="0" borderId="14" xfId="96" quotePrefix="1" applyNumberFormat="1" applyFont="1" applyFill="1" applyBorder="1" applyAlignment="1">
      <alignment horizontal="center" vertical="center" wrapText="1"/>
    </xf>
    <xf numFmtId="49" fontId="34" fillId="0" borderId="3" xfId="96" quotePrefix="1" applyNumberFormat="1" applyFont="1" applyFill="1" applyBorder="1" applyAlignment="1">
      <alignment horizontal="center" vertical="center" wrapText="1"/>
    </xf>
    <xf numFmtId="49" fontId="34" fillId="0" borderId="3" xfId="96" quotePrefix="1" applyNumberFormat="1" applyFont="1" applyFill="1" applyBorder="1" applyAlignment="1">
      <alignment vertical="center" wrapText="1"/>
    </xf>
    <xf numFmtId="49" fontId="34" fillId="0" borderId="3" xfId="95" quotePrefix="1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2" fontId="34" fillId="0" borderId="1" xfId="94" quotePrefix="1" applyNumberFormat="1" applyFont="1" applyFill="1" applyBorder="1" applyAlignment="1">
      <alignment vertical="center" wrapText="1"/>
    </xf>
    <xf numFmtId="0" fontId="34" fillId="24" borderId="15" xfId="97" quotePrefix="1" applyFont="1" applyFill="1" applyBorder="1" applyAlignment="1">
      <alignment horizontal="center" vertical="center" wrapText="1"/>
    </xf>
    <xf numFmtId="0" fontId="34" fillId="24" borderId="2" xfId="97" quotePrefix="1" applyFont="1" applyFill="1" applyBorder="1" applyAlignment="1">
      <alignment horizontal="center" vertical="center" wrapText="1"/>
    </xf>
    <xf numFmtId="4" fontId="34" fillId="24" borderId="2" xfId="97" quotePrefix="1" applyNumberFormat="1" applyFont="1" applyFill="1" applyBorder="1" applyAlignment="1">
      <alignment horizontal="center" vertical="center" wrapText="1"/>
    </xf>
    <xf numFmtId="4" fontId="34" fillId="24" borderId="2" xfId="97" quotePrefix="1" applyNumberFormat="1" applyFont="1" applyFill="1" applyBorder="1" applyAlignment="1">
      <alignment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12" xfId="0" applyNumberFormat="1" applyFont="1" applyFill="1" applyBorder="1" applyAlignment="1" applyProtection="1">
      <alignment horizontal="center" vertical="center" wrapText="1"/>
    </xf>
    <xf numFmtId="49" fontId="34" fillId="0" borderId="1" xfId="91" quotePrefix="1" applyNumberFormat="1" applyFont="1" applyFill="1" applyBorder="1" applyAlignment="1">
      <alignment horizontal="center" vertical="center" wrapText="1"/>
    </xf>
    <xf numFmtId="49" fontId="34" fillId="0" borderId="13" xfId="92" quotePrefix="1" applyNumberFormat="1" applyFont="1" applyFill="1" applyBorder="1" applyAlignment="1">
      <alignment horizontal="center" vertical="center" wrapText="1"/>
    </xf>
    <xf numFmtId="49" fontId="34" fillId="0" borderId="1" xfId="92" quotePrefix="1" applyNumberFormat="1" applyFont="1" applyFill="1" applyBorder="1" applyAlignment="1">
      <alignment horizontal="center" vertical="center" wrapText="1"/>
    </xf>
    <xf numFmtId="2" fontId="34" fillId="0" borderId="1" xfId="92" quotePrefix="1" applyNumberFormat="1" applyFont="1" applyFill="1" applyBorder="1" applyAlignment="1">
      <alignment vertical="center" wrapText="1"/>
    </xf>
    <xf numFmtId="0" fontId="36" fillId="0" borderId="0" xfId="2" applyFont="1" applyFill="1" applyAlignment="1"/>
    <xf numFmtId="0" fontId="36" fillId="0" borderId="0" xfId="0" applyFont="1" applyFill="1" applyAlignment="1">
      <alignment vertical="center"/>
    </xf>
    <xf numFmtId="49" fontId="34" fillId="24" borderId="37" xfId="0" applyNumberFormat="1" applyFont="1" applyFill="1" applyBorder="1" applyAlignment="1">
      <alignment horizontal="center" vertical="center"/>
    </xf>
    <xf numFmtId="49" fontId="34" fillId="24" borderId="38" xfId="0" applyNumberFormat="1" applyFont="1" applyFill="1" applyBorder="1" applyAlignment="1">
      <alignment horizontal="center" vertical="center"/>
    </xf>
    <xf numFmtId="0" fontId="34" fillId="0" borderId="1" xfId="95" quotePrefix="1" applyFont="1" applyFill="1" applyBorder="1" applyAlignment="1">
      <alignment horizontal="center" vertical="center" wrapText="1"/>
    </xf>
    <xf numFmtId="4" fontId="34" fillId="0" borderId="1" xfId="95" quotePrefix="1" applyNumberFormat="1" applyFont="1" applyFill="1" applyBorder="1" applyAlignment="1">
      <alignment horizontal="center" vertical="center" wrapText="1"/>
    </xf>
    <xf numFmtId="4" fontId="34" fillId="0" borderId="1" xfId="95" quotePrefix="1" applyNumberFormat="1" applyFont="1" applyFill="1" applyBorder="1" applyAlignment="1">
      <alignment vertical="center" wrapText="1"/>
    </xf>
    <xf numFmtId="0" fontId="34" fillId="0" borderId="13" xfId="95" quotePrefix="1" applyFont="1" applyFill="1" applyBorder="1" applyAlignment="1">
      <alignment horizontal="center" vertical="center" wrapText="1"/>
    </xf>
    <xf numFmtId="0" fontId="34" fillId="24" borderId="38" xfId="0" applyFont="1" applyFill="1" applyBorder="1" applyAlignment="1">
      <alignment horizontal="left" vertical="center" wrapText="1"/>
    </xf>
    <xf numFmtId="3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14" xfId="94" quotePrefix="1" applyFont="1" applyFill="1" applyBorder="1" applyAlignment="1">
      <alignment horizontal="center" vertical="center" wrapText="1"/>
    </xf>
    <xf numFmtId="0" fontId="34" fillId="0" borderId="3" xfId="94" quotePrefix="1" applyFont="1" applyFill="1" applyBorder="1" applyAlignment="1">
      <alignment horizontal="center" vertical="center" wrapText="1"/>
    </xf>
    <xf numFmtId="2" fontId="34" fillId="0" borderId="3" xfId="94" quotePrefix="1" applyNumberFormat="1" applyFont="1" applyFill="1" applyBorder="1" applyAlignment="1">
      <alignment horizontal="center" vertical="center" wrapText="1"/>
    </xf>
    <xf numFmtId="2" fontId="34" fillId="0" borderId="3" xfId="94" quotePrefix="1" applyNumberFormat="1" applyFont="1" applyFill="1" applyBorder="1" applyAlignment="1">
      <alignment vertical="center" wrapText="1"/>
    </xf>
    <xf numFmtId="0" fontId="34" fillId="0" borderId="14" xfId="96" quotePrefix="1" applyFont="1" applyFill="1" applyBorder="1" applyAlignment="1">
      <alignment horizontal="center" vertical="center" wrapText="1"/>
    </xf>
    <xf numFmtId="0" fontId="34" fillId="0" borderId="3" xfId="96" quotePrefix="1" applyFont="1" applyFill="1" applyBorder="1" applyAlignment="1">
      <alignment horizontal="center" vertical="center" wrapText="1"/>
    </xf>
    <xf numFmtId="4" fontId="34" fillId="0" borderId="3" xfId="96" quotePrefix="1" applyNumberFormat="1" applyFont="1" applyFill="1" applyBorder="1" applyAlignment="1">
      <alignment horizontal="center" vertical="center" wrapText="1"/>
    </xf>
    <xf numFmtId="4" fontId="34" fillId="0" borderId="3" xfId="96" quotePrefix="1" applyNumberFormat="1" applyFont="1" applyFill="1" applyBorder="1" applyAlignment="1">
      <alignment vertical="center" wrapText="1"/>
    </xf>
    <xf numFmtId="0" fontId="34" fillId="0" borderId="1" xfId="96" quotePrefix="1" applyFont="1" applyFill="1" applyBorder="1" applyAlignment="1">
      <alignment horizontal="center" vertical="center" wrapText="1"/>
    </xf>
    <xf numFmtId="4" fontId="34" fillId="0" borderId="1" xfId="96" quotePrefix="1" applyNumberFormat="1" applyFont="1" applyFill="1" applyBorder="1" applyAlignment="1">
      <alignment horizontal="center" vertical="center" wrapText="1"/>
    </xf>
    <xf numFmtId="4" fontId="34" fillId="0" borderId="1" xfId="96" quotePrefix="1" applyNumberFormat="1" applyFont="1" applyFill="1" applyBorder="1" applyAlignment="1">
      <alignment vertical="center" wrapText="1"/>
    </xf>
    <xf numFmtId="0" fontId="34" fillId="0" borderId="13" xfId="96" quotePrefix="1" applyFont="1" applyFill="1" applyBorder="1" applyAlignment="1">
      <alignment horizontal="center" vertical="center" wrapText="1"/>
    </xf>
    <xf numFmtId="4" fontId="35" fillId="0" borderId="1" xfId="96" quotePrefix="1" applyNumberFormat="1" applyFont="1" applyFill="1" applyBorder="1" applyAlignment="1">
      <alignment horizontal="center" vertical="center" wrapText="1"/>
    </xf>
    <xf numFmtId="49" fontId="35" fillId="0" borderId="13" xfId="96" quotePrefix="1" applyNumberFormat="1" applyFont="1" applyFill="1" applyBorder="1" applyAlignment="1">
      <alignment horizontal="center" vertical="center" wrapText="1"/>
    </xf>
    <xf numFmtId="0" fontId="34" fillId="24" borderId="38" xfId="0" applyFont="1" applyFill="1" applyBorder="1" applyAlignment="1">
      <alignment horizontal="center" vertical="center" wrapText="1"/>
    </xf>
    <xf numFmtId="0" fontId="0" fillId="0" borderId="13" xfId="0" quotePrefix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" fontId="0" fillId="0" borderId="1" xfId="0" quotePrefix="1" applyNumberFormat="1" applyFont="1" applyFill="1" applyBorder="1" applyAlignment="1">
      <alignment horizontal="center" vertical="center" wrapText="1"/>
    </xf>
    <xf numFmtId="4" fontId="0" fillId="0" borderId="1" xfId="0" quotePrefix="1" applyNumberFormat="1" applyFont="1" applyFill="1" applyBorder="1" applyAlignment="1">
      <alignment vertical="center" wrapText="1"/>
    </xf>
    <xf numFmtId="4" fontId="0" fillId="0" borderId="5" xfId="0" quotePrefix="1" applyNumberFormat="1" applyFont="1" applyFill="1" applyBorder="1" applyAlignment="1">
      <alignment vertical="center" wrapText="1"/>
    </xf>
    <xf numFmtId="0" fontId="34" fillId="0" borderId="14" xfId="0" quotePrefix="1" applyFont="1" applyFill="1" applyBorder="1" applyAlignment="1">
      <alignment horizontal="center" vertical="center" wrapText="1"/>
    </xf>
    <xf numFmtId="0" fontId="34" fillId="0" borderId="3" xfId="0" quotePrefix="1" applyFont="1" applyFill="1" applyBorder="1" applyAlignment="1">
      <alignment horizontal="center" vertical="center" wrapText="1"/>
    </xf>
    <xf numFmtId="2" fontId="34" fillId="0" borderId="3" xfId="0" quotePrefix="1" applyNumberFormat="1" applyFont="1" applyFill="1" applyBorder="1" applyAlignment="1">
      <alignment horizontal="center" vertical="center" wrapText="1"/>
    </xf>
    <xf numFmtId="2" fontId="34" fillId="0" borderId="3" xfId="0" quotePrefix="1" applyNumberFormat="1" applyFont="1" applyFill="1" applyBorder="1" applyAlignment="1">
      <alignment vertical="center" wrapText="1"/>
    </xf>
    <xf numFmtId="0" fontId="34" fillId="24" borderId="37" xfId="97" quotePrefix="1" applyFont="1" applyFill="1" applyBorder="1" applyAlignment="1">
      <alignment horizontal="center" vertical="center" wrapText="1"/>
    </xf>
    <xf numFmtId="0" fontId="34" fillId="24" borderId="38" xfId="97" quotePrefix="1" applyFont="1" applyFill="1" applyBorder="1" applyAlignment="1">
      <alignment horizontal="center" vertical="center" wrapText="1"/>
    </xf>
    <xf numFmtId="4" fontId="34" fillId="24" borderId="38" xfId="97" quotePrefix="1" applyNumberFormat="1" applyFont="1" applyFill="1" applyBorder="1" applyAlignment="1">
      <alignment horizontal="center" vertical="center" wrapText="1"/>
    </xf>
    <xf numFmtId="4" fontId="34" fillId="24" borderId="38" xfId="97" quotePrefix="1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96" quotePrefix="1" applyFont="1" applyFill="1" applyBorder="1" applyAlignment="1">
      <alignment horizontal="center" vertical="center" wrapText="1"/>
    </xf>
    <xf numFmtId="4" fontId="33" fillId="0" borderId="1" xfId="96" quotePrefix="1" applyNumberFormat="1" applyFont="1" applyFill="1" applyBorder="1" applyAlignment="1">
      <alignment horizontal="center" vertical="center" wrapText="1"/>
    </xf>
    <xf numFmtId="4" fontId="34" fillId="0" borderId="5" xfId="96" quotePrefix="1" applyNumberFormat="1" applyFont="1" applyFill="1" applyBorder="1" applyAlignment="1">
      <alignment vertical="center" wrapText="1"/>
    </xf>
    <xf numFmtId="49" fontId="34" fillId="0" borderId="14" xfId="95" quotePrefix="1" applyNumberFormat="1" applyFont="1" applyFill="1" applyBorder="1" applyAlignment="1">
      <alignment horizontal="center" vertical="center" wrapText="1"/>
    </xf>
    <xf numFmtId="49" fontId="34" fillId="0" borderId="3" xfId="95" quotePrefix="1" applyNumberFormat="1" applyFont="1" applyFill="1" applyBorder="1" applyAlignment="1">
      <alignment vertical="center" wrapText="1"/>
    </xf>
    <xf numFmtId="0" fontId="34" fillId="0" borderId="44" xfId="96" quotePrefix="1" applyFont="1" applyFill="1" applyBorder="1" applyAlignment="1">
      <alignment horizontal="center" vertical="center" wrapText="1"/>
    </xf>
    <xf numFmtId="0" fontId="34" fillId="0" borderId="45" xfId="96" quotePrefix="1" applyFont="1" applyFill="1" applyBorder="1" applyAlignment="1">
      <alignment horizontal="center" vertical="center" wrapText="1"/>
    </xf>
    <xf numFmtId="4" fontId="34" fillId="0" borderId="45" xfId="96" quotePrefix="1" applyNumberFormat="1" applyFont="1" applyFill="1" applyBorder="1" applyAlignment="1">
      <alignment horizontal="center" vertical="center" wrapText="1"/>
    </xf>
    <xf numFmtId="4" fontId="34" fillId="0" borderId="45" xfId="96" quotePrefix="1" applyNumberFormat="1" applyFont="1" applyFill="1" applyBorder="1" applyAlignment="1">
      <alignment vertical="center" wrapText="1"/>
    </xf>
    <xf numFmtId="0" fontId="33" fillId="24" borderId="37" xfId="0" applyFont="1" applyFill="1" applyBorder="1" applyAlignment="1">
      <alignment vertical="center" wrapText="1"/>
    </xf>
    <xf numFmtId="0" fontId="33" fillId="24" borderId="38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/>
    </xf>
    <xf numFmtId="0" fontId="0" fillId="0" borderId="14" xfId="0" quotePrefix="1" applyFont="1" applyFill="1" applyBorder="1" applyAlignment="1">
      <alignment horizontal="center" vertical="center" wrapText="1"/>
    </xf>
    <xf numFmtId="3" fontId="33" fillId="24" borderId="7" xfId="0" applyNumberFormat="1" applyFont="1" applyFill="1" applyBorder="1" applyAlignment="1">
      <alignment horizontal="center" vertical="center"/>
    </xf>
    <xf numFmtId="3" fontId="33" fillId="24" borderId="26" xfId="0" applyNumberFormat="1" applyFont="1" applyFill="1" applyBorder="1" applyAlignment="1">
      <alignment horizontal="center" vertical="center" wrapText="1"/>
    </xf>
    <xf numFmtId="3" fontId="33" fillId="24" borderId="34" xfId="0" applyNumberFormat="1" applyFont="1" applyFill="1" applyBorder="1" applyAlignment="1">
      <alignment horizontal="center" vertical="center" wrapText="1"/>
    </xf>
    <xf numFmtId="3" fontId="33" fillId="0" borderId="8" xfId="0" applyNumberFormat="1" applyFont="1" applyFill="1" applyBorder="1" applyAlignment="1">
      <alignment horizontal="center" vertical="center"/>
    </xf>
    <xf numFmtId="3" fontId="33" fillId="0" borderId="23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18" xfId="0" applyNumberFormat="1" applyFont="1" applyFill="1" applyBorder="1" applyAlignment="1">
      <alignment horizontal="center" vertical="center"/>
    </xf>
    <xf numFmtId="3" fontId="33" fillId="0" borderId="23" xfId="0" applyNumberFormat="1" applyFont="1" applyFill="1" applyBorder="1" applyAlignment="1">
      <alignment horizontal="center" vertical="center"/>
    </xf>
    <xf numFmtId="3" fontId="33" fillId="0" borderId="1" xfId="0" applyNumberFormat="1" applyFont="1" applyFill="1" applyBorder="1" applyAlignment="1">
      <alignment horizontal="center" vertical="center"/>
    </xf>
    <xf numFmtId="3" fontId="34" fillId="0" borderId="23" xfId="0" applyNumberFormat="1" applyFont="1" applyFill="1" applyBorder="1" applyAlignment="1">
      <alignment horizontal="center" vertical="center" wrapText="1"/>
    </xf>
    <xf numFmtId="3" fontId="34" fillId="0" borderId="1" xfId="0" applyNumberFormat="1" applyFont="1" applyFill="1" applyBorder="1" applyAlignment="1">
      <alignment horizontal="center" vertical="center" wrapText="1"/>
    </xf>
    <xf numFmtId="3" fontId="34" fillId="0" borderId="18" xfId="0" applyNumberFormat="1" applyFont="1" applyFill="1" applyBorder="1" applyAlignment="1">
      <alignment horizontal="center" vertical="center" wrapText="1"/>
    </xf>
    <xf numFmtId="3" fontId="33" fillId="0" borderId="18" xfId="0" applyNumberFormat="1" applyFont="1" applyFill="1" applyBorder="1" applyAlignment="1">
      <alignment horizontal="center" vertical="center" wrapText="1"/>
    </xf>
    <xf numFmtId="3" fontId="33" fillId="24" borderId="26" xfId="0" applyNumberFormat="1" applyFont="1" applyFill="1" applyBorder="1" applyAlignment="1">
      <alignment horizontal="center" vertical="center"/>
    </xf>
    <xf numFmtId="3" fontId="33" fillId="24" borderId="2" xfId="0" applyNumberFormat="1" applyFont="1" applyFill="1" applyBorder="1" applyAlignment="1">
      <alignment horizontal="center" vertical="center"/>
    </xf>
    <xf numFmtId="3" fontId="33" fillId="24" borderId="17" xfId="0" applyNumberFormat="1" applyFont="1" applyFill="1" applyBorder="1" applyAlignment="1">
      <alignment horizontal="center" vertical="center"/>
    </xf>
    <xf numFmtId="3" fontId="33" fillId="0" borderId="11" xfId="0" applyNumberFormat="1" applyFont="1" applyFill="1" applyBorder="1" applyAlignment="1">
      <alignment horizontal="center" vertical="center"/>
    </xf>
    <xf numFmtId="3" fontId="34" fillId="0" borderId="27" xfId="0" applyNumberFormat="1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25" xfId="0" applyNumberFormat="1" applyFont="1" applyFill="1" applyBorder="1" applyAlignment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 wrapText="1"/>
    </xf>
    <xf numFmtId="3" fontId="34" fillId="0" borderId="19" xfId="0" applyNumberFormat="1" applyFont="1" applyFill="1" applyBorder="1" applyAlignment="1">
      <alignment horizontal="center" vertical="center"/>
    </xf>
    <xf numFmtId="3" fontId="33" fillId="24" borderId="35" xfId="0" applyNumberFormat="1" applyFont="1" applyFill="1" applyBorder="1" applyAlignment="1">
      <alignment horizontal="center" vertical="center"/>
    </xf>
    <xf numFmtId="3" fontId="33" fillId="24" borderId="15" xfId="0" applyNumberFormat="1" applyFont="1" applyFill="1" applyBorder="1" applyAlignment="1">
      <alignment horizontal="center" vertical="center" wrapText="1"/>
    </xf>
    <xf numFmtId="3" fontId="33" fillId="24" borderId="2" xfId="0" applyNumberFormat="1" applyFont="1" applyFill="1" applyBorder="1" applyAlignment="1">
      <alignment horizontal="center" vertical="center" wrapText="1"/>
    </xf>
    <xf numFmtId="3" fontId="33" fillId="0" borderId="36" xfId="0" applyNumberFormat="1" applyFont="1" applyFill="1" applyBorder="1" applyAlignment="1">
      <alignment horizontal="center" vertical="center"/>
    </xf>
    <xf numFmtId="3" fontId="33" fillId="0" borderId="13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/>
    </xf>
    <xf numFmtId="3" fontId="34" fillId="0" borderId="23" xfId="0" applyNumberFormat="1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3" fontId="34" fillId="0" borderId="18" xfId="0" applyNumberFormat="1" applyFont="1" applyFill="1" applyBorder="1" applyAlignment="1">
      <alignment horizontal="center" vertical="center"/>
    </xf>
    <xf numFmtId="3" fontId="34" fillId="0" borderId="27" xfId="0" applyNumberFormat="1" applyFont="1" applyFill="1" applyBorder="1" applyAlignment="1">
      <alignment horizontal="center" vertical="center" wrapText="1"/>
    </xf>
    <xf numFmtId="3" fontId="33" fillId="24" borderId="40" xfId="0" applyNumberFormat="1" applyFont="1" applyFill="1" applyBorder="1" applyAlignment="1">
      <alignment horizontal="center" vertical="center"/>
    </xf>
    <xf numFmtId="3" fontId="33" fillId="24" borderId="41" xfId="0" applyNumberFormat="1" applyFont="1" applyFill="1" applyBorder="1" applyAlignment="1">
      <alignment horizontal="center" vertical="center" wrapText="1"/>
    </xf>
    <xf numFmtId="3" fontId="33" fillId="24" borderId="38" xfId="0" applyNumberFormat="1" applyFont="1" applyFill="1" applyBorder="1" applyAlignment="1">
      <alignment horizontal="center" vertical="center" wrapText="1"/>
    </xf>
    <xf numFmtId="3" fontId="33" fillId="24" borderId="42" xfId="0" applyNumberFormat="1" applyFont="1" applyFill="1" applyBorder="1" applyAlignment="1">
      <alignment horizontal="center" vertical="center" wrapText="1"/>
    </xf>
    <xf numFmtId="3" fontId="33" fillId="0" borderId="12" xfId="0" applyNumberFormat="1" applyFont="1" applyFill="1" applyBorder="1" applyAlignment="1">
      <alignment horizontal="center" vertical="center"/>
    </xf>
    <xf numFmtId="3" fontId="33" fillId="24" borderId="17" xfId="0" applyNumberFormat="1" applyFont="1" applyFill="1" applyBorder="1" applyAlignment="1">
      <alignment horizontal="center" vertical="center" wrapText="1"/>
    </xf>
    <xf numFmtId="3" fontId="34" fillId="0" borderId="3" xfId="0" applyNumberFormat="1" applyFont="1" applyFill="1" applyBorder="1" applyAlignment="1">
      <alignment horizontal="center" vertical="center" wrapText="1"/>
    </xf>
    <xf numFmtId="3" fontId="34" fillId="0" borderId="13" xfId="0" applyNumberFormat="1" applyFont="1" applyFill="1" applyBorder="1" applyAlignment="1">
      <alignment horizontal="center" vertical="center" wrapText="1"/>
    </xf>
    <xf numFmtId="3" fontId="34" fillId="0" borderId="14" xfId="0" applyNumberFormat="1" applyFont="1" applyFill="1" applyBorder="1" applyAlignment="1">
      <alignment horizontal="center" vertical="center" wrapText="1"/>
    </xf>
    <xf numFmtId="3" fontId="33" fillId="24" borderId="34" xfId="0" applyNumberFormat="1" applyFont="1" applyFill="1" applyBorder="1" applyAlignment="1">
      <alignment horizontal="center" vertical="center"/>
    </xf>
    <xf numFmtId="3" fontId="33" fillId="0" borderId="43" xfId="0" applyNumberFormat="1" applyFont="1" applyFill="1" applyBorder="1" applyAlignment="1">
      <alignment horizontal="center" vertical="center" wrapText="1"/>
    </xf>
    <xf numFmtId="3" fontId="33" fillId="24" borderId="42" xfId="0" applyNumberFormat="1" applyFont="1" applyFill="1" applyBorder="1" applyAlignment="1">
      <alignment horizontal="center" vertical="center"/>
    </xf>
    <xf numFmtId="3" fontId="33" fillId="0" borderId="47" xfId="0" applyNumberFormat="1" applyFont="1" applyFill="1" applyBorder="1" applyAlignment="1">
      <alignment horizontal="center" vertical="center"/>
    </xf>
    <xf numFmtId="3" fontId="34" fillId="0" borderId="48" xfId="0" applyNumberFormat="1" applyFont="1" applyFill="1" applyBorder="1" applyAlignment="1">
      <alignment horizontal="center" vertical="center" wrapText="1"/>
    </xf>
    <xf numFmtId="3" fontId="34" fillId="0" borderId="45" xfId="0" applyNumberFormat="1" applyFont="1" applyFill="1" applyBorder="1" applyAlignment="1">
      <alignment horizontal="center" vertical="center" wrapText="1"/>
    </xf>
    <xf numFmtId="3" fontId="33" fillId="0" borderId="20" xfId="0" applyNumberFormat="1" applyFont="1" applyFill="1" applyBorder="1" applyAlignment="1">
      <alignment horizontal="center" vertical="center"/>
    </xf>
    <xf numFmtId="3" fontId="33" fillId="0" borderId="21" xfId="0" applyNumberFormat="1" applyFont="1" applyFill="1" applyBorder="1" applyAlignment="1">
      <alignment horizontal="center" vertical="center"/>
    </xf>
    <xf numFmtId="3" fontId="33" fillId="0" borderId="24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33" fillId="24" borderId="2" xfId="0" applyFont="1" applyFill="1" applyBorder="1" applyAlignment="1">
      <alignment horizontal="center" vertical="center" wrapText="1"/>
    </xf>
    <xf numFmtId="0" fontId="33" fillId="24" borderId="4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3" fillId="24" borderId="38" xfId="0" applyFont="1" applyFill="1" applyBorder="1" applyAlignment="1">
      <alignment horizontal="center" vertical="center" wrapText="1"/>
    </xf>
    <xf numFmtId="0" fontId="33" fillId="24" borderId="39" xfId="0" applyFont="1" applyFill="1" applyBorder="1" applyAlignment="1">
      <alignment horizontal="center" vertical="center" wrapText="1"/>
    </xf>
    <xf numFmtId="3" fontId="33" fillId="24" borderId="49" xfId="0" applyNumberFormat="1" applyFont="1" applyFill="1" applyBorder="1" applyAlignment="1">
      <alignment horizontal="center" vertical="center"/>
    </xf>
    <xf numFmtId="3" fontId="33" fillId="0" borderId="50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3" fontId="33" fillId="24" borderId="37" xfId="0" applyNumberFormat="1" applyFont="1" applyFill="1" applyBorder="1" applyAlignment="1">
      <alignment horizontal="center" vertical="center" wrapText="1"/>
    </xf>
    <xf numFmtId="49" fontId="0" fillId="0" borderId="3" xfId="0" quotePrefix="1" applyNumberFormat="1" applyFont="1" applyFill="1" applyBorder="1" applyAlignment="1">
      <alignment horizontal="center" vertical="center" wrapText="1"/>
    </xf>
    <xf numFmtId="3" fontId="34" fillId="0" borderId="22" xfId="0" applyNumberFormat="1" applyFont="1" applyFill="1" applyBorder="1" applyAlignment="1">
      <alignment horizontal="center" vertical="center" wrapText="1"/>
    </xf>
    <xf numFmtId="49" fontId="34" fillId="0" borderId="16" xfId="92" quotePrefix="1" applyNumberFormat="1" applyFont="1" applyFill="1" applyBorder="1" applyAlignment="1">
      <alignment horizontal="center" vertical="center" wrapText="1"/>
    </xf>
    <xf numFmtId="49" fontId="34" fillId="0" borderId="9" xfId="92" quotePrefix="1" applyNumberFormat="1" applyFont="1" applyFill="1" applyBorder="1" applyAlignment="1">
      <alignment horizontal="center" vertical="center" wrapText="1"/>
    </xf>
    <xf numFmtId="2" fontId="34" fillId="0" borderId="9" xfId="92" quotePrefix="1" applyNumberFormat="1" applyFont="1" applyFill="1" applyBorder="1" applyAlignment="1">
      <alignment vertical="center" wrapText="1"/>
    </xf>
    <xf numFmtId="3" fontId="34" fillId="0" borderId="9" xfId="0" applyNumberFormat="1" applyFont="1" applyFill="1" applyBorder="1" applyAlignment="1">
      <alignment horizontal="center" vertical="center"/>
    </xf>
    <xf numFmtId="3" fontId="34" fillId="0" borderId="43" xfId="0" applyNumberFormat="1" applyFont="1" applyFill="1" applyBorder="1" applyAlignment="1">
      <alignment horizontal="center" vertical="center" wrapText="1"/>
    </xf>
    <xf numFmtId="4" fontId="34" fillId="0" borderId="1" xfId="96" quotePrefix="1" applyNumberFormat="1" applyFont="1" applyFill="1" applyBorder="1" applyAlignment="1">
      <alignment horizontal="left" vertical="center" wrapText="1"/>
    </xf>
    <xf numFmtId="49" fontId="34" fillId="0" borderId="16" xfId="0" applyNumberFormat="1" applyFont="1" applyFill="1" applyBorder="1" applyAlignment="1">
      <alignment horizontal="center" vertical="center"/>
    </xf>
    <xf numFmtId="49" fontId="34" fillId="0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left" vertical="center" wrapText="1"/>
    </xf>
    <xf numFmtId="3" fontId="33" fillId="0" borderId="9" xfId="0" applyNumberFormat="1" applyFont="1" applyFill="1" applyBorder="1" applyAlignment="1">
      <alignment horizontal="center" vertical="center" wrapText="1"/>
    </xf>
    <xf numFmtId="3" fontId="33" fillId="0" borderId="19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3" fontId="33" fillId="0" borderId="52" xfId="0" applyNumberFormat="1" applyFont="1" applyFill="1" applyBorder="1" applyAlignment="1">
      <alignment horizontal="center" vertical="center"/>
    </xf>
    <xf numFmtId="4" fontId="34" fillId="0" borderId="6" xfId="96" quotePrefix="1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49" fontId="40" fillId="24" borderId="15" xfId="0" applyNumberFormat="1" applyFont="1" applyFill="1" applyBorder="1" applyAlignment="1">
      <alignment horizontal="center" vertical="center"/>
    </xf>
    <xf numFmtId="49" fontId="40" fillId="24" borderId="2" xfId="0" applyNumberFormat="1" applyFont="1" applyFill="1" applyBorder="1" applyAlignment="1">
      <alignment horizontal="center" vertical="center"/>
    </xf>
    <xf numFmtId="0" fontId="40" fillId="24" borderId="2" xfId="0" applyFont="1" applyFill="1" applyBorder="1" applyAlignment="1">
      <alignment horizontal="left" vertical="center" wrapText="1"/>
    </xf>
    <xf numFmtId="3" fontId="39" fillId="24" borderId="2" xfId="0" applyNumberFormat="1" applyFont="1" applyFill="1" applyBorder="1" applyAlignment="1">
      <alignment horizontal="center" vertical="center" wrapText="1"/>
    </xf>
    <xf numFmtId="3" fontId="39" fillId="24" borderId="17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49" fontId="40" fillId="24" borderId="37" xfId="0" applyNumberFormat="1" applyFont="1" applyFill="1" applyBorder="1" applyAlignment="1">
      <alignment horizontal="center" vertical="center"/>
    </xf>
    <xf numFmtId="49" fontId="40" fillId="24" borderId="3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left" vertical="center" wrapText="1"/>
    </xf>
    <xf numFmtId="3" fontId="39" fillId="24" borderId="38" xfId="0" applyNumberFormat="1" applyFont="1" applyFill="1" applyBorder="1" applyAlignment="1">
      <alignment horizontal="center" vertical="center" wrapText="1"/>
    </xf>
    <xf numFmtId="3" fontId="39" fillId="24" borderId="42" xfId="0" applyNumberFormat="1" applyFont="1" applyFill="1" applyBorder="1" applyAlignment="1">
      <alignment horizontal="center" vertical="center" wrapText="1"/>
    </xf>
    <xf numFmtId="0" fontId="34" fillId="0" borderId="16" xfId="0" quotePrefix="1" applyFont="1" applyFill="1" applyBorder="1" applyAlignment="1">
      <alignment horizontal="center" vertical="center" wrapText="1"/>
    </xf>
    <xf numFmtId="0" fontId="34" fillId="0" borderId="9" xfId="0" quotePrefix="1" applyFont="1" applyFill="1" applyBorder="1" applyAlignment="1">
      <alignment horizontal="center" vertical="center" wrapText="1"/>
    </xf>
    <xf numFmtId="2" fontId="34" fillId="0" borderId="9" xfId="0" quotePrefix="1" applyNumberFormat="1" applyFont="1" applyFill="1" applyBorder="1" applyAlignment="1">
      <alignment horizontal="center" vertical="center" wrapText="1"/>
    </xf>
    <xf numFmtId="2" fontId="34" fillId="0" borderId="9" xfId="0" quotePrefix="1" applyNumberFormat="1" applyFont="1" applyFill="1" applyBorder="1" applyAlignment="1">
      <alignment vertical="center" wrapText="1"/>
    </xf>
    <xf numFmtId="3" fontId="34" fillId="24" borderId="26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3" fontId="39" fillId="0" borderId="8" xfId="0" applyNumberFormat="1" applyFont="1" applyFill="1" applyBorder="1" applyAlignment="1">
      <alignment horizontal="center" vertical="center"/>
    </xf>
    <xf numFmtId="4" fontId="33" fillId="24" borderId="2" xfId="0" applyNumberFormat="1" applyFont="1" applyFill="1" applyBorder="1" applyAlignment="1">
      <alignment horizontal="center" vertical="center"/>
    </xf>
    <xf numFmtId="4" fontId="33" fillId="24" borderId="17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 wrapText="1"/>
    </xf>
    <xf numFmtId="49" fontId="34" fillId="0" borderId="3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3" fontId="34" fillId="0" borderId="25" xfId="0" applyNumberFormat="1" applyFont="1" applyFill="1" applyBorder="1" applyAlignment="1">
      <alignment horizontal="center" vertical="center"/>
    </xf>
    <xf numFmtId="4" fontId="34" fillId="0" borderId="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center" vertical="center"/>
    </xf>
    <xf numFmtId="3" fontId="40" fillId="0" borderId="23" xfId="0" applyNumberFormat="1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 wrapText="1"/>
    </xf>
    <xf numFmtId="3" fontId="40" fillId="0" borderId="18" xfId="0" applyNumberFormat="1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/>
    </xf>
    <xf numFmtId="0" fontId="38" fillId="0" borderId="0" xfId="2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49" fontId="33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 applyProtection="1">
      <alignment horizontal="center" vertical="center" wrapText="1"/>
    </xf>
    <xf numFmtId="0" fontId="33" fillId="0" borderId="8" xfId="0" applyNumberFormat="1" applyFont="1" applyFill="1" applyBorder="1" applyAlignment="1" applyProtection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/>
    </xf>
  </cellXfs>
  <cellStyles count="99">
    <cellStyle name="20% - Акцент1" xfId="6"/>
    <cellStyle name="20% - Акцент1 2" xfId="7"/>
    <cellStyle name="20% - Акцент1_Додаток 5..." xfId="8"/>
    <cellStyle name="20% - Акцент2" xfId="9"/>
    <cellStyle name="20% - Акцент2 2" xfId="10"/>
    <cellStyle name="20% - Акцент2_Додаток 5..." xfId="11"/>
    <cellStyle name="20% - Акцент3" xfId="12"/>
    <cellStyle name="20% - Акцент3 2" xfId="13"/>
    <cellStyle name="20% - Акцент3_Додаток 5..." xfId="14"/>
    <cellStyle name="20% - Акцент4" xfId="15"/>
    <cellStyle name="20% - Акцент4 2" xfId="16"/>
    <cellStyle name="20% - Акцент4_Додаток 5..." xfId="17"/>
    <cellStyle name="20% - Акцент5" xfId="18"/>
    <cellStyle name="20% - Акцент5 2" xfId="19"/>
    <cellStyle name="20% - Акцент5_Додаток 5..." xfId="20"/>
    <cellStyle name="20% - Акцент6" xfId="21"/>
    <cellStyle name="20% - Акцент6 2" xfId="22"/>
    <cellStyle name="20% - Акцент6_Додаток 5..." xfId="23"/>
    <cellStyle name="40% - Акцент1" xfId="24"/>
    <cellStyle name="40% - Акцент1 2" xfId="25"/>
    <cellStyle name="40% - Акцент1_Додаток 5..." xfId="26"/>
    <cellStyle name="40% - Акцент2" xfId="27"/>
    <cellStyle name="40% - Акцент2 2" xfId="28"/>
    <cellStyle name="40% - Акцент2_Додаток 5..." xfId="29"/>
    <cellStyle name="40% - Акцент3" xfId="30"/>
    <cellStyle name="40% - Акцент3 2" xfId="31"/>
    <cellStyle name="40% - Акцент3_Додаток 5..." xfId="32"/>
    <cellStyle name="40% - Акцент4" xfId="33"/>
    <cellStyle name="40% - Акцент4 2" xfId="34"/>
    <cellStyle name="40% - Акцент4_Додаток 5..." xfId="35"/>
    <cellStyle name="40% - Акцент5" xfId="36"/>
    <cellStyle name="40% - Акцент5 2" xfId="37"/>
    <cellStyle name="40% - Акцент5_Додаток 5..." xfId="38"/>
    <cellStyle name="40% - Акцент6" xfId="39"/>
    <cellStyle name="40% - Акцент6 2" xfId="40"/>
    <cellStyle name="40% - Акцент6_Додаток 5..." xfId="41"/>
    <cellStyle name="60% - Акцент1" xfId="42"/>
    <cellStyle name="60% - Акцент2" xfId="43"/>
    <cellStyle name="60% - Акцент3" xfId="44"/>
    <cellStyle name="60% - Акцент4" xfId="45"/>
    <cellStyle name="60% - Акцент5" xfId="46"/>
    <cellStyle name="60% - Акцент6" xfId="47"/>
    <cellStyle name="Normal_meresha_07" xfId="48"/>
    <cellStyle name="Акцент1 2" xfId="49"/>
    <cellStyle name="Акцент2 2" xfId="50"/>
    <cellStyle name="Акцент3 2" xfId="51"/>
    <cellStyle name="Акцент4 2" xfId="52"/>
    <cellStyle name="Акцент5 2" xfId="53"/>
    <cellStyle name="Акцент6 2" xfId="54"/>
    <cellStyle name="Ввід" xfId="55"/>
    <cellStyle name="Вывод 2" xfId="56"/>
    <cellStyle name="Вычисление 2" xfId="57"/>
    <cellStyle name="Добре" xfId="58"/>
    <cellStyle name="Звичайний" xfId="0" builtinId="0"/>
    <cellStyle name="Звичайний 10" xfId="59"/>
    <cellStyle name="Звичайний 11" xfId="60"/>
    <cellStyle name="Звичайний 12" xfId="61"/>
    <cellStyle name="Звичайний 13" xfId="62"/>
    <cellStyle name="Звичайний 14" xfId="63"/>
    <cellStyle name="Звичайний 15" xfId="64"/>
    <cellStyle name="Звичайний 16" xfId="65"/>
    <cellStyle name="Звичайний 17" xfId="66"/>
    <cellStyle name="Звичайний 18" xfId="67"/>
    <cellStyle name="Звичайний 19" xfId="68"/>
    <cellStyle name="Звичайний 2" xfId="69"/>
    <cellStyle name="Звичайний 20" xfId="70"/>
    <cellStyle name="Звичайний 3" xfId="71"/>
    <cellStyle name="Звичайний 4" xfId="72"/>
    <cellStyle name="Звичайний 5" xfId="73"/>
    <cellStyle name="Звичайний 6" xfId="74"/>
    <cellStyle name="Звичайний 7" xfId="75"/>
    <cellStyle name="Звичайний 8" xfId="76"/>
    <cellStyle name="Звичайний 9" xfId="77"/>
    <cellStyle name="Зв'язана клітинка" xfId="78"/>
    <cellStyle name="Итог 2" xfId="79"/>
    <cellStyle name="Контрольна клітинка" xfId="80"/>
    <cellStyle name="Назва" xfId="81"/>
    <cellStyle name="Нейтральный 2" xfId="82"/>
    <cellStyle name="Обычный 10" xfId="94"/>
    <cellStyle name="Обычный 11" xfId="95"/>
    <cellStyle name="Обычный 12" xfId="96"/>
    <cellStyle name="Обычный 13" xfId="97"/>
    <cellStyle name="Обычный 14" xfId="98"/>
    <cellStyle name="Обычный 2" xfId="3"/>
    <cellStyle name="Обычный 2 2" xfId="83"/>
    <cellStyle name="Обычный 3" xfId="4"/>
    <cellStyle name="Обычный 4" xfId="1"/>
    <cellStyle name="Обычный 4 2" xfId="84"/>
    <cellStyle name="Обычный 5" xfId="5"/>
    <cellStyle name="Обычный 6" xfId="2"/>
    <cellStyle name="Обычный 7" xfId="91"/>
    <cellStyle name="Обычный 8" xfId="92"/>
    <cellStyle name="Обычный 9" xfId="93"/>
    <cellStyle name="Плохой 2" xfId="85"/>
    <cellStyle name="Пояснение 2" xfId="86"/>
    <cellStyle name="Примечание 2" xfId="88"/>
    <cellStyle name="Примечание 3" xfId="87"/>
    <cellStyle name="Стиль 1" xfId="89"/>
    <cellStyle name="Текст попередження" xfId="9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5"/>
  <sheetViews>
    <sheetView tabSelected="1" zoomScale="80" zoomScaleNormal="80" zoomScaleSheetLayoutView="50" workbookViewId="0">
      <selection activeCell="E172" sqref="E172"/>
    </sheetView>
  </sheetViews>
  <sheetFormatPr defaultRowHeight="12.75" x14ac:dyDescent="0.2"/>
  <cols>
    <col min="1" max="1" width="17.28515625" style="1" customWidth="1"/>
    <col min="2" max="2" width="16.140625" style="1" customWidth="1"/>
    <col min="3" max="3" width="17.140625" style="2" customWidth="1"/>
    <col min="4" max="4" width="76.140625" style="1" customWidth="1"/>
    <col min="5" max="5" width="71" style="1" customWidth="1"/>
    <col min="6" max="6" width="23.28515625" style="1" customWidth="1"/>
    <col min="7" max="7" width="17.5703125" style="1" customWidth="1"/>
    <col min="8" max="10" width="16.7109375" style="1" customWidth="1"/>
    <col min="11" max="11" width="4" style="4" customWidth="1"/>
    <col min="12" max="12" width="18.85546875" style="5" customWidth="1"/>
    <col min="13" max="13" width="20.42578125" style="5" customWidth="1"/>
    <col min="14" max="41" width="9.140625" style="4"/>
    <col min="42" max="16384" width="9.140625" style="1"/>
  </cols>
  <sheetData>
    <row r="1" spans="1:41" ht="15" x14ac:dyDescent="0.25">
      <c r="A1" s="285"/>
      <c r="B1" s="285"/>
      <c r="G1" s="8"/>
      <c r="H1" s="87"/>
      <c r="I1" s="282" t="s">
        <v>141</v>
      </c>
      <c r="J1" s="282"/>
      <c r="M1" s="9"/>
    </row>
    <row r="2" spans="1:41" ht="15" x14ac:dyDescent="0.25">
      <c r="A2" s="140"/>
      <c r="B2" s="140"/>
      <c r="G2" s="8"/>
      <c r="H2" s="87"/>
      <c r="I2" s="283" t="s">
        <v>235</v>
      </c>
      <c r="J2" s="283"/>
      <c r="M2" s="9"/>
    </row>
    <row r="3" spans="1:41" ht="15" x14ac:dyDescent="0.25">
      <c r="A3" s="140"/>
      <c r="B3" s="140"/>
      <c r="G3" s="8"/>
      <c r="H3" s="87"/>
      <c r="I3" s="283" t="s">
        <v>148</v>
      </c>
      <c r="J3" s="283"/>
      <c r="M3" s="9"/>
    </row>
    <row r="4" spans="1:41" ht="15" customHeight="1" x14ac:dyDescent="0.25">
      <c r="G4" s="8"/>
      <c r="H4" s="88"/>
      <c r="I4" s="283" t="s">
        <v>236</v>
      </c>
      <c r="J4" s="283"/>
      <c r="L4" s="10"/>
      <c r="M4" s="10"/>
    </row>
    <row r="5" spans="1:41" ht="22.5" customHeight="1" x14ac:dyDescent="0.2">
      <c r="M5" s="10"/>
    </row>
    <row r="6" spans="1:41" ht="23.25" x14ac:dyDescent="0.2">
      <c r="A6" s="287" t="s">
        <v>204</v>
      </c>
      <c r="B6" s="287"/>
      <c r="C6" s="287"/>
      <c r="D6" s="287"/>
      <c r="E6" s="287"/>
      <c r="F6" s="287"/>
      <c r="G6" s="287"/>
      <c r="H6" s="287"/>
      <c r="I6" s="287"/>
      <c r="J6" s="287"/>
    </row>
    <row r="7" spans="1:41" ht="10.5" customHeight="1" x14ac:dyDescent="0.2">
      <c r="A7" s="302"/>
      <c r="B7" s="302"/>
      <c r="C7" s="302"/>
      <c r="D7" s="302"/>
      <c r="E7" s="302"/>
      <c r="F7" s="302"/>
      <c r="G7" s="302"/>
      <c r="H7" s="302"/>
      <c r="I7" s="302"/>
      <c r="J7" s="302"/>
    </row>
    <row r="8" spans="1:41" ht="19.5" x14ac:dyDescent="0.2">
      <c r="A8" s="304" t="s">
        <v>100</v>
      </c>
      <c r="B8" s="304"/>
      <c r="C8" s="304"/>
      <c r="D8" s="304"/>
      <c r="E8" s="304"/>
      <c r="F8" s="304"/>
      <c r="G8" s="304"/>
      <c r="H8" s="304"/>
      <c r="I8" s="304"/>
      <c r="J8" s="304"/>
    </row>
    <row r="9" spans="1:41" ht="18.75" customHeight="1" x14ac:dyDescent="0.2">
      <c r="A9" s="281" t="s">
        <v>37</v>
      </c>
      <c r="B9" s="281"/>
      <c r="C9" s="281"/>
      <c r="D9" s="281"/>
      <c r="E9" s="281"/>
      <c r="F9" s="281"/>
      <c r="G9" s="281"/>
      <c r="H9" s="281"/>
      <c r="I9" s="281"/>
      <c r="J9" s="281"/>
    </row>
    <row r="10" spans="1:41" ht="15.75" customHeight="1" thickBot="1" x14ac:dyDescent="0.25">
      <c r="J10" s="3" t="s">
        <v>0</v>
      </c>
    </row>
    <row r="11" spans="1:41" s="13" customFormat="1" ht="29.25" customHeight="1" x14ac:dyDescent="0.25">
      <c r="A11" s="288" t="s">
        <v>38</v>
      </c>
      <c r="B11" s="290" t="s">
        <v>39</v>
      </c>
      <c r="C11" s="290" t="s">
        <v>31</v>
      </c>
      <c r="D11" s="292" t="s">
        <v>40</v>
      </c>
      <c r="E11" s="290" t="s">
        <v>24</v>
      </c>
      <c r="F11" s="294" t="s">
        <v>25</v>
      </c>
      <c r="G11" s="296" t="s">
        <v>26</v>
      </c>
      <c r="H11" s="298" t="s">
        <v>8</v>
      </c>
      <c r="I11" s="300" t="s">
        <v>27</v>
      </c>
      <c r="J11" s="30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3" customFormat="1" ht="83.25" customHeight="1" x14ac:dyDescent="0.25">
      <c r="A12" s="289"/>
      <c r="B12" s="291"/>
      <c r="C12" s="291"/>
      <c r="D12" s="293"/>
      <c r="E12" s="291"/>
      <c r="F12" s="295"/>
      <c r="G12" s="297"/>
      <c r="H12" s="299"/>
      <c r="I12" s="213" t="s">
        <v>26</v>
      </c>
      <c r="J12" s="14" t="s">
        <v>28</v>
      </c>
      <c r="K12" s="11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3" customFormat="1" ht="16.5" customHeight="1" thickBot="1" x14ac:dyDescent="0.3">
      <c r="A13" s="78">
        <v>1</v>
      </c>
      <c r="B13" s="28">
        <v>2</v>
      </c>
      <c r="C13" s="28">
        <v>3</v>
      </c>
      <c r="D13" s="79">
        <v>4</v>
      </c>
      <c r="E13" s="28">
        <v>5</v>
      </c>
      <c r="F13" s="29">
        <v>6</v>
      </c>
      <c r="G13" s="82">
        <v>7</v>
      </c>
      <c r="H13" s="81">
        <v>8</v>
      </c>
      <c r="I13" s="28">
        <v>9</v>
      </c>
      <c r="J13" s="80">
        <v>10</v>
      </c>
      <c r="K13" s="11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21" customFormat="1" ht="63" customHeight="1" x14ac:dyDescent="0.2">
      <c r="A14" s="15"/>
      <c r="B14" s="16"/>
      <c r="C14" s="16"/>
      <c r="D14" s="17"/>
      <c r="E14" s="205" t="s">
        <v>205</v>
      </c>
      <c r="F14" s="206" t="s">
        <v>206</v>
      </c>
      <c r="G14" s="142">
        <f>H14+I14</f>
        <v>1883250</v>
      </c>
      <c r="H14" s="143">
        <f>H16+H19</f>
        <v>1883250</v>
      </c>
      <c r="I14" s="143"/>
      <c r="J14" s="144"/>
      <c r="K14" s="18"/>
      <c r="L14" s="19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s="21" customFormat="1" ht="18" customHeight="1" x14ac:dyDescent="0.2">
      <c r="A15" s="22"/>
      <c r="B15" s="23"/>
      <c r="C15" s="23"/>
      <c r="D15" s="24"/>
      <c r="E15" s="207" t="s">
        <v>1</v>
      </c>
      <c r="F15" s="208"/>
      <c r="G15" s="145"/>
      <c r="H15" s="146"/>
      <c r="I15" s="147"/>
      <c r="J15" s="148"/>
      <c r="K15" s="18"/>
      <c r="L15" s="19"/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s="21" customFormat="1" ht="18" customHeight="1" x14ac:dyDescent="0.2">
      <c r="A16" s="25" t="s">
        <v>10</v>
      </c>
      <c r="B16" s="26"/>
      <c r="C16" s="23"/>
      <c r="D16" s="27" t="s">
        <v>4</v>
      </c>
      <c r="E16" s="214"/>
      <c r="F16" s="215"/>
      <c r="G16" s="145">
        <f>H16+I16</f>
        <v>1143250</v>
      </c>
      <c r="H16" s="149">
        <f>H17</f>
        <v>1143250</v>
      </c>
      <c r="I16" s="150"/>
      <c r="J16" s="148"/>
      <c r="K16" s="18"/>
      <c r="L16" s="19"/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21" customFormat="1" ht="18" customHeight="1" x14ac:dyDescent="0.2">
      <c r="A17" s="94" t="s">
        <v>21</v>
      </c>
      <c r="B17" s="91" t="s">
        <v>3</v>
      </c>
      <c r="C17" s="92" t="s">
        <v>22</v>
      </c>
      <c r="D17" s="93" t="s">
        <v>23</v>
      </c>
      <c r="E17" s="207"/>
      <c r="F17" s="208"/>
      <c r="G17" s="145">
        <f>H17+I17</f>
        <v>1143250</v>
      </c>
      <c r="H17" s="151">
        <v>1143250</v>
      </c>
      <c r="I17" s="152"/>
      <c r="J17" s="153"/>
      <c r="K17" s="18"/>
      <c r="L17" s="19"/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21" customFormat="1" ht="18" customHeight="1" x14ac:dyDescent="0.2">
      <c r="A18" s="115"/>
      <c r="B18" s="116"/>
      <c r="C18" s="117"/>
      <c r="D18" s="119"/>
      <c r="E18" s="193"/>
      <c r="F18" s="194"/>
      <c r="G18" s="145"/>
      <c r="H18" s="151"/>
      <c r="I18" s="152"/>
      <c r="J18" s="153"/>
      <c r="K18" s="18"/>
      <c r="L18" s="19"/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1" customFormat="1" ht="18" customHeight="1" x14ac:dyDescent="0.2">
      <c r="A19" s="60" t="s">
        <v>80</v>
      </c>
      <c r="B19" s="61"/>
      <c r="C19" s="61"/>
      <c r="D19" s="61" t="s">
        <v>81</v>
      </c>
      <c r="E19" s="193"/>
      <c r="F19" s="194"/>
      <c r="G19" s="145">
        <f>H19+I19</f>
        <v>740000</v>
      </c>
      <c r="H19" s="146">
        <f>H20</f>
        <v>740000</v>
      </c>
      <c r="I19" s="147"/>
      <c r="J19" s="154"/>
      <c r="K19" s="18"/>
      <c r="L19" s="19"/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1" customFormat="1" ht="18" customHeight="1" thickBot="1" x14ac:dyDescent="0.25">
      <c r="A20" s="141" t="s">
        <v>174</v>
      </c>
      <c r="B20" s="217" t="s">
        <v>3</v>
      </c>
      <c r="C20" s="217" t="s">
        <v>22</v>
      </c>
      <c r="D20" s="48" t="s">
        <v>23</v>
      </c>
      <c r="E20" s="199"/>
      <c r="F20" s="200"/>
      <c r="G20" s="158">
        <f>H20+I20</f>
        <v>740000</v>
      </c>
      <c r="H20" s="174">
        <f>690000+50000</f>
        <v>740000</v>
      </c>
      <c r="I20" s="181"/>
      <c r="J20" s="218"/>
      <c r="K20" s="18"/>
      <c r="L20" s="19"/>
      <c r="M20" s="19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1" customFormat="1" ht="53.25" customHeight="1" x14ac:dyDescent="0.2">
      <c r="A21" s="15"/>
      <c r="B21" s="16"/>
      <c r="C21" s="16"/>
      <c r="D21" s="36"/>
      <c r="E21" s="205" t="s">
        <v>101</v>
      </c>
      <c r="F21" s="206" t="s">
        <v>251</v>
      </c>
      <c r="G21" s="142">
        <f t="shared" ref="G21" si="0">H21+I21</f>
        <v>85000</v>
      </c>
      <c r="H21" s="155">
        <f>H23</f>
        <v>85000</v>
      </c>
      <c r="I21" s="156"/>
      <c r="J21" s="157"/>
      <c r="K21" s="18"/>
      <c r="L21" s="19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1" customFormat="1" ht="18" customHeight="1" x14ac:dyDescent="0.2">
      <c r="A22" s="22"/>
      <c r="B22" s="23"/>
      <c r="C22" s="23"/>
      <c r="D22" s="24"/>
      <c r="E22" s="207" t="s">
        <v>1</v>
      </c>
      <c r="F22" s="194"/>
      <c r="G22" s="145"/>
      <c r="H22" s="146"/>
      <c r="I22" s="147"/>
      <c r="J22" s="148"/>
      <c r="K22" s="18"/>
      <c r="L22" s="19"/>
      <c r="M22" s="19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21" customFormat="1" ht="18" customHeight="1" x14ac:dyDescent="0.2">
      <c r="A23" s="25" t="s">
        <v>10</v>
      </c>
      <c r="B23" s="26"/>
      <c r="C23" s="23"/>
      <c r="D23" s="27" t="s">
        <v>4</v>
      </c>
      <c r="E23" s="195"/>
      <c r="F23" s="196"/>
      <c r="G23" s="145">
        <f t="shared" ref="G23:G24" si="1">H23+I23</f>
        <v>85000</v>
      </c>
      <c r="H23" s="149">
        <f>H24</f>
        <v>85000</v>
      </c>
      <c r="I23" s="150"/>
      <c r="J23" s="148"/>
      <c r="K23" s="18"/>
      <c r="L23" s="19"/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21" customFormat="1" ht="18" customHeight="1" thickBot="1" x14ac:dyDescent="0.25">
      <c r="A24" s="45" t="s">
        <v>112</v>
      </c>
      <c r="B24" s="46">
        <v>7610</v>
      </c>
      <c r="C24" s="69" t="s">
        <v>113</v>
      </c>
      <c r="D24" s="48" t="s">
        <v>114</v>
      </c>
      <c r="E24" s="199"/>
      <c r="F24" s="200"/>
      <c r="G24" s="158">
        <f t="shared" si="1"/>
        <v>85000</v>
      </c>
      <c r="H24" s="162">
        <v>85000</v>
      </c>
      <c r="I24" s="163"/>
      <c r="J24" s="164"/>
      <c r="K24" s="18"/>
      <c r="L24" s="19"/>
      <c r="M24" s="19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21" customFormat="1" ht="45" customHeight="1" x14ac:dyDescent="0.2">
      <c r="A25" s="15"/>
      <c r="B25" s="16"/>
      <c r="C25" s="16"/>
      <c r="D25" s="36"/>
      <c r="E25" s="205" t="s">
        <v>79</v>
      </c>
      <c r="F25" s="206" t="s">
        <v>237</v>
      </c>
      <c r="G25" s="165">
        <f>H25+I25</f>
        <v>68000</v>
      </c>
      <c r="H25" s="166">
        <f>H27</f>
        <v>68000</v>
      </c>
      <c r="I25" s="167"/>
      <c r="J25" s="157"/>
      <c r="K25" s="18"/>
      <c r="L25" s="19"/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21" customFormat="1" ht="18" customHeight="1" x14ac:dyDescent="0.2">
      <c r="A26" s="22"/>
      <c r="B26" s="23"/>
      <c r="C26" s="23"/>
      <c r="D26" s="24"/>
      <c r="E26" s="207" t="s">
        <v>1</v>
      </c>
      <c r="F26" s="194"/>
      <c r="G26" s="168"/>
      <c r="H26" s="169"/>
      <c r="I26" s="147"/>
      <c r="J26" s="148"/>
      <c r="K26" s="18"/>
      <c r="L26" s="19"/>
      <c r="M26" s="19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21" customFormat="1" ht="18" customHeight="1" x14ac:dyDescent="0.2">
      <c r="A27" s="25" t="s">
        <v>10</v>
      </c>
      <c r="B27" s="26"/>
      <c r="C27" s="23"/>
      <c r="D27" s="27" t="s">
        <v>4</v>
      </c>
      <c r="E27" s="195"/>
      <c r="F27" s="196"/>
      <c r="G27" s="168">
        <f t="shared" ref="G27" si="2">H27+I27</f>
        <v>68000</v>
      </c>
      <c r="H27" s="170">
        <f>H28</f>
        <v>68000</v>
      </c>
      <c r="I27" s="150"/>
      <c r="J27" s="148"/>
      <c r="K27" s="18"/>
      <c r="L27" s="19"/>
      <c r="M27" s="19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0" customFormat="1" ht="18.75" customHeight="1" thickBot="1" x14ac:dyDescent="0.25">
      <c r="A28" s="120" t="s">
        <v>72</v>
      </c>
      <c r="B28" s="121" t="s">
        <v>73</v>
      </c>
      <c r="C28" s="122" t="s">
        <v>70</v>
      </c>
      <c r="D28" s="123" t="s">
        <v>74</v>
      </c>
      <c r="E28" s="199"/>
      <c r="F28" s="200"/>
      <c r="G28" s="212">
        <f>H28</f>
        <v>68000</v>
      </c>
      <c r="H28" s="183">
        <v>68000</v>
      </c>
      <c r="I28" s="181"/>
      <c r="J28" s="161"/>
      <c r="K28" s="18"/>
      <c r="L28" s="19"/>
      <c r="M28" s="19"/>
    </row>
    <row r="29" spans="1:41" s="21" customFormat="1" ht="43.5" customHeight="1" x14ac:dyDescent="0.2">
      <c r="A29" s="15"/>
      <c r="B29" s="16"/>
      <c r="C29" s="16"/>
      <c r="D29" s="36"/>
      <c r="E29" s="205" t="s">
        <v>44</v>
      </c>
      <c r="F29" s="206" t="s">
        <v>238</v>
      </c>
      <c r="G29" s="142">
        <f>H29+I29</f>
        <v>53235630</v>
      </c>
      <c r="H29" s="155">
        <f>H31</f>
        <v>19146430</v>
      </c>
      <c r="I29" s="156">
        <f>I31</f>
        <v>34089200</v>
      </c>
      <c r="J29" s="157">
        <f>J31</f>
        <v>34089200</v>
      </c>
      <c r="K29" s="18"/>
      <c r="L29" s="19"/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21" customFormat="1" ht="18" customHeight="1" x14ac:dyDescent="0.2">
      <c r="A30" s="22"/>
      <c r="B30" s="23"/>
      <c r="C30" s="23"/>
      <c r="D30" s="24"/>
      <c r="E30" s="207" t="s">
        <v>1</v>
      </c>
      <c r="F30" s="194"/>
      <c r="G30" s="145"/>
      <c r="H30" s="146"/>
      <c r="I30" s="147"/>
      <c r="J30" s="148"/>
      <c r="K30" s="18"/>
      <c r="L30" s="19"/>
      <c r="M30" s="1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21" customFormat="1" ht="18" customHeight="1" x14ac:dyDescent="0.2">
      <c r="A31" s="25" t="s">
        <v>10</v>
      </c>
      <c r="B31" s="26"/>
      <c r="C31" s="23"/>
      <c r="D31" s="27" t="s">
        <v>4</v>
      </c>
      <c r="E31" s="195"/>
      <c r="F31" s="196"/>
      <c r="G31" s="145">
        <f>H31+I31</f>
        <v>53235630</v>
      </c>
      <c r="H31" s="149">
        <f>SUM(H32:H34)</f>
        <v>19146430</v>
      </c>
      <c r="I31" s="150">
        <f t="shared" ref="I31:J31" si="3">SUM(I32:I34)</f>
        <v>34089200</v>
      </c>
      <c r="J31" s="148">
        <f t="shared" si="3"/>
        <v>34089200</v>
      </c>
      <c r="K31" s="18"/>
      <c r="L31" s="19"/>
      <c r="M31" s="1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21" customFormat="1" ht="18" customHeight="1" x14ac:dyDescent="0.2">
      <c r="A32" s="40" t="s">
        <v>45</v>
      </c>
      <c r="B32" s="23" t="s">
        <v>46</v>
      </c>
      <c r="C32" s="23" t="s">
        <v>47</v>
      </c>
      <c r="D32" s="24" t="s">
        <v>48</v>
      </c>
      <c r="E32" s="195"/>
      <c r="F32" s="196"/>
      <c r="G32" s="145">
        <f t="shared" ref="G32:G34" si="4">H32+I32</f>
        <v>46005000</v>
      </c>
      <c r="H32" s="171">
        <f>12120800-205000</f>
        <v>11915800</v>
      </c>
      <c r="I32" s="172">
        <v>34089200</v>
      </c>
      <c r="J32" s="173">
        <f>I32</f>
        <v>34089200</v>
      </c>
      <c r="K32" s="18"/>
      <c r="L32" s="19"/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21" customFormat="1" ht="31.5" customHeight="1" x14ac:dyDescent="0.2">
      <c r="A33" s="84" t="s">
        <v>49</v>
      </c>
      <c r="B33" s="85" t="s">
        <v>50</v>
      </c>
      <c r="C33" s="85" t="s">
        <v>51</v>
      </c>
      <c r="D33" s="86" t="s">
        <v>52</v>
      </c>
      <c r="E33" s="193"/>
      <c r="F33" s="194"/>
      <c r="G33" s="145">
        <f t="shared" si="4"/>
        <v>7130730</v>
      </c>
      <c r="H33" s="151">
        <v>7130730</v>
      </c>
      <c r="I33" s="172"/>
      <c r="J33" s="173"/>
      <c r="K33" s="18"/>
      <c r="L33" s="19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21" customFormat="1" ht="18" customHeight="1" thickBot="1" x14ac:dyDescent="0.25">
      <c r="A34" s="219" t="s">
        <v>187</v>
      </c>
      <c r="B34" s="220" t="s">
        <v>188</v>
      </c>
      <c r="C34" s="220" t="s">
        <v>189</v>
      </c>
      <c r="D34" s="221" t="s">
        <v>190</v>
      </c>
      <c r="E34" s="201"/>
      <c r="F34" s="202"/>
      <c r="G34" s="179">
        <f t="shared" si="4"/>
        <v>99900</v>
      </c>
      <c r="H34" s="162">
        <v>99900</v>
      </c>
      <c r="I34" s="222"/>
      <c r="J34" s="164"/>
      <c r="K34" s="18"/>
      <c r="L34" s="19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21" customFormat="1" ht="48" customHeight="1" x14ac:dyDescent="0.2">
      <c r="A35" s="15"/>
      <c r="B35" s="16"/>
      <c r="C35" s="16"/>
      <c r="D35" s="17"/>
      <c r="E35" s="205" t="s">
        <v>102</v>
      </c>
      <c r="F35" s="206" t="s">
        <v>252</v>
      </c>
      <c r="G35" s="142">
        <f>H35+I35</f>
        <v>722685</v>
      </c>
      <c r="H35" s="143">
        <f>H37</f>
        <v>722685</v>
      </c>
      <c r="I35" s="167"/>
      <c r="J35" s="180"/>
      <c r="K35" s="18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s="21" customFormat="1" ht="18" customHeight="1" x14ac:dyDescent="0.2">
      <c r="A36" s="22"/>
      <c r="B36" s="23"/>
      <c r="C36" s="23"/>
      <c r="D36" s="24"/>
      <c r="E36" s="207" t="s">
        <v>1</v>
      </c>
      <c r="F36" s="208"/>
      <c r="G36" s="145"/>
      <c r="H36" s="146"/>
      <c r="I36" s="147"/>
      <c r="J36" s="148"/>
      <c r="K36" s="18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1" customFormat="1" ht="18" customHeight="1" x14ac:dyDescent="0.2">
      <c r="A37" s="25" t="s">
        <v>10</v>
      </c>
      <c r="B37" s="26"/>
      <c r="C37" s="23"/>
      <c r="D37" s="27" t="s">
        <v>4</v>
      </c>
      <c r="E37" s="195"/>
      <c r="F37" s="196"/>
      <c r="G37" s="145">
        <f t="shared" ref="G37:G38" si="5">H37+I37</f>
        <v>722685</v>
      </c>
      <c r="H37" s="146">
        <f>SUM(H38:H38)</f>
        <v>722685</v>
      </c>
      <c r="I37" s="147"/>
      <c r="J37" s="154"/>
      <c r="K37" s="18"/>
      <c r="L37" s="19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1" customFormat="1" ht="18" customHeight="1" thickBot="1" x14ac:dyDescent="0.25">
      <c r="A38" s="45" t="s">
        <v>53</v>
      </c>
      <c r="B38" s="46" t="s">
        <v>54</v>
      </c>
      <c r="C38" s="47" t="s">
        <v>55</v>
      </c>
      <c r="D38" s="48" t="s">
        <v>56</v>
      </c>
      <c r="E38" s="199"/>
      <c r="F38" s="200"/>
      <c r="G38" s="158">
        <f t="shared" si="5"/>
        <v>722685</v>
      </c>
      <c r="H38" s="174">
        <v>722685</v>
      </c>
      <c r="I38" s="181"/>
      <c r="J38" s="161"/>
      <c r="K38" s="18"/>
      <c r="L38" s="19"/>
      <c r="M38" s="19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1" customFormat="1" ht="57" customHeight="1" x14ac:dyDescent="0.2">
      <c r="A39" s="15"/>
      <c r="B39" s="16"/>
      <c r="C39" s="16"/>
      <c r="D39" s="36"/>
      <c r="E39" s="205" t="s">
        <v>184</v>
      </c>
      <c r="F39" s="206" t="s">
        <v>239</v>
      </c>
      <c r="G39" s="165">
        <f>H39+I39</f>
        <v>28178459</v>
      </c>
      <c r="H39" s="166">
        <f>H41+H46</f>
        <v>18248339</v>
      </c>
      <c r="I39" s="167">
        <f t="shared" ref="I39:J39" si="6">I41+I46</f>
        <v>9930120</v>
      </c>
      <c r="J39" s="180">
        <f t="shared" si="6"/>
        <v>9930120</v>
      </c>
      <c r="K39" s="18"/>
      <c r="L39" s="19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21" customFormat="1" ht="18" customHeight="1" x14ac:dyDescent="0.2">
      <c r="A40" s="22"/>
      <c r="B40" s="23"/>
      <c r="C40" s="23"/>
      <c r="D40" s="24"/>
      <c r="E40" s="207" t="s">
        <v>1</v>
      </c>
      <c r="F40" s="208"/>
      <c r="G40" s="168"/>
      <c r="H40" s="169"/>
      <c r="I40" s="147"/>
      <c r="J40" s="148"/>
      <c r="K40" s="18"/>
      <c r="L40" s="19"/>
      <c r="M40" s="19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21" customFormat="1" ht="18" customHeight="1" x14ac:dyDescent="0.2">
      <c r="A41" s="25" t="s">
        <v>10</v>
      </c>
      <c r="B41" s="26"/>
      <c r="C41" s="23"/>
      <c r="D41" s="27" t="s">
        <v>4</v>
      </c>
      <c r="E41" s="195"/>
      <c r="F41" s="196"/>
      <c r="G41" s="168">
        <f>G43</f>
        <v>560000</v>
      </c>
      <c r="H41" s="170">
        <f>SUM(H42:H44)</f>
        <v>18176739</v>
      </c>
      <c r="I41" s="150">
        <f t="shared" ref="I41:J41" si="7">SUM(I42:I44)</f>
        <v>9930120</v>
      </c>
      <c r="J41" s="148">
        <f t="shared" si="7"/>
        <v>9930120</v>
      </c>
      <c r="K41" s="18"/>
      <c r="L41" s="19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21" customFormat="1" ht="18" customHeight="1" x14ac:dyDescent="0.2">
      <c r="A42" s="115" t="s">
        <v>41</v>
      </c>
      <c r="B42" s="116" t="s">
        <v>42</v>
      </c>
      <c r="C42" s="117" t="s">
        <v>9</v>
      </c>
      <c r="D42" s="118" t="s">
        <v>43</v>
      </c>
      <c r="E42" s="195"/>
      <c r="F42" s="196"/>
      <c r="G42" s="168">
        <f>I42</f>
        <v>4800000</v>
      </c>
      <c r="H42" s="170"/>
      <c r="I42" s="172">
        <v>4800000</v>
      </c>
      <c r="J42" s="173">
        <f>I42</f>
        <v>4800000</v>
      </c>
      <c r="K42" s="18"/>
      <c r="L42" s="19"/>
      <c r="M42" s="19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s="21" customFormat="1" ht="31.5" customHeight="1" x14ac:dyDescent="0.2">
      <c r="A43" s="32" t="s">
        <v>16</v>
      </c>
      <c r="B43" s="33" t="s">
        <v>17</v>
      </c>
      <c r="C43" s="34" t="s">
        <v>7</v>
      </c>
      <c r="D43" s="35" t="s">
        <v>64</v>
      </c>
      <c r="E43" s="193"/>
      <c r="F43" s="194"/>
      <c r="G43" s="168">
        <f>H43+I43</f>
        <v>560000</v>
      </c>
      <c r="H43" s="182">
        <v>500000</v>
      </c>
      <c r="I43" s="152">
        <v>60000</v>
      </c>
      <c r="J43" s="173">
        <f>I43</f>
        <v>60000</v>
      </c>
      <c r="K43" s="18"/>
      <c r="L43" s="19"/>
      <c r="M43" s="19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s="21" customFormat="1" ht="23.25" customHeight="1" x14ac:dyDescent="0.2">
      <c r="A44" s="32" t="s">
        <v>195</v>
      </c>
      <c r="B44" s="33" t="s">
        <v>196</v>
      </c>
      <c r="C44" s="34" t="s">
        <v>7</v>
      </c>
      <c r="D44" s="35" t="s">
        <v>197</v>
      </c>
      <c r="E44" s="193"/>
      <c r="F44" s="194"/>
      <c r="G44" s="168">
        <f>H44+I44</f>
        <v>22746859</v>
      </c>
      <c r="H44" s="182">
        <v>17676739</v>
      </c>
      <c r="I44" s="152">
        <v>5070120</v>
      </c>
      <c r="J44" s="173">
        <f>I44</f>
        <v>5070120</v>
      </c>
      <c r="K44" s="18"/>
      <c r="L44" s="19"/>
      <c r="M44" s="19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s="21" customFormat="1" ht="18" customHeight="1" x14ac:dyDescent="0.2">
      <c r="A45" s="55"/>
      <c r="B45" s="56"/>
      <c r="C45" s="34"/>
      <c r="D45" s="35"/>
      <c r="E45" s="193"/>
      <c r="F45" s="194"/>
      <c r="G45" s="168"/>
      <c r="H45" s="182"/>
      <c r="I45" s="152"/>
      <c r="J45" s="173"/>
      <c r="K45" s="18"/>
      <c r="L45" s="19"/>
      <c r="M45" s="19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s="21" customFormat="1" ht="18" customHeight="1" x14ac:dyDescent="0.2">
      <c r="A46" s="25" t="s">
        <v>61</v>
      </c>
      <c r="B46" s="26"/>
      <c r="C46" s="23"/>
      <c r="D46" s="27" t="s">
        <v>62</v>
      </c>
      <c r="E46" s="193"/>
      <c r="F46" s="194"/>
      <c r="G46" s="168">
        <f>H46</f>
        <v>71600</v>
      </c>
      <c r="H46" s="169">
        <f>H47</f>
        <v>71600</v>
      </c>
      <c r="I46" s="152"/>
      <c r="J46" s="173"/>
      <c r="K46" s="18"/>
      <c r="L46" s="19"/>
      <c r="M46" s="19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s="21" customFormat="1" ht="18" customHeight="1" thickBot="1" x14ac:dyDescent="0.25">
      <c r="A47" s="104" t="s">
        <v>175</v>
      </c>
      <c r="B47" s="105" t="s">
        <v>176</v>
      </c>
      <c r="C47" s="106" t="s">
        <v>3</v>
      </c>
      <c r="D47" s="107" t="s">
        <v>177</v>
      </c>
      <c r="E47" s="199"/>
      <c r="F47" s="200"/>
      <c r="G47" s="212">
        <f>H47</f>
        <v>71600</v>
      </c>
      <c r="H47" s="183">
        <v>71600</v>
      </c>
      <c r="I47" s="181"/>
      <c r="J47" s="161"/>
      <c r="K47" s="18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s="21" customFormat="1" ht="39.950000000000003" customHeight="1" x14ac:dyDescent="0.2">
      <c r="A48" s="138"/>
      <c r="B48" s="139"/>
      <c r="C48" s="139"/>
      <c r="D48" s="95"/>
      <c r="E48" s="209" t="s">
        <v>207</v>
      </c>
      <c r="F48" s="210" t="s">
        <v>208</v>
      </c>
      <c r="G48" s="211">
        <f>H48+I48</f>
        <v>2804387</v>
      </c>
      <c r="H48" s="216">
        <f>H50+H53+H56+H59+H62+H65+H68+H71+H74</f>
        <v>2554387</v>
      </c>
      <c r="I48" s="177">
        <f t="shared" ref="I48:J48" si="8">I50+I53+I56+I59+I62+I65+I68+I71+I74</f>
        <v>250000</v>
      </c>
      <c r="J48" s="178">
        <f t="shared" si="8"/>
        <v>250000</v>
      </c>
      <c r="K48" s="18"/>
      <c r="L48" s="19"/>
      <c r="M48" s="19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21" customFormat="1" ht="18" customHeight="1" x14ac:dyDescent="0.2">
      <c r="A49" s="41"/>
      <c r="B49" s="42"/>
      <c r="C49" s="42"/>
      <c r="D49" s="43"/>
      <c r="E49" s="207" t="s">
        <v>1</v>
      </c>
      <c r="F49" s="208"/>
      <c r="G49" s="168"/>
      <c r="H49" s="169"/>
      <c r="I49" s="147"/>
      <c r="J49" s="148"/>
      <c r="K49" s="18"/>
      <c r="L49" s="19"/>
      <c r="M49" s="19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s="21" customFormat="1" ht="18" customHeight="1" x14ac:dyDescent="0.2">
      <c r="A50" s="25" t="s">
        <v>10</v>
      </c>
      <c r="B50" s="42"/>
      <c r="C50" s="42"/>
      <c r="D50" s="44" t="s">
        <v>4</v>
      </c>
      <c r="E50" s="195"/>
      <c r="F50" s="196"/>
      <c r="G50" s="168">
        <f>H50+I50</f>
        <v>1453040</v>
      </c>
      <c r="H50" s="169">
        <f>SUM(H51:H51)</f>
        <v>1453040</v>
      </c>
      <c r="I50" s="147"/>
      <c r="J50" s="154"/>
      <c r="K50" s="18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s="21" customFormat="1" ht="18" customHeight="1" x14ac:dyDescent="0.2">
      <c r="A51" s="55" t="s">
        <v>103</v>
      </c>
      <c r="B51" s="56" t="s">
        <v>104</v>
      </c>
      <c r="C51" s="56" t="s">
        <v>60</v>
      </c>
      <c r="D51" s="57" t="s">
        <v>105</v>
      </c>
      <c r="E51" s="193"/>
      <c r="F51" s="194"/>
      <c r="G51" s="168">
        <f t="shared" ref="G51:G75" si="9">H51+I51</f>
        <v>1453040</v>
      </c>
      <c r="H51" s="182">
        <v>1453040</v>
      </c>
      <c r="I51" s="152"/>
      <c r="J51" s="173"/>
      <c r="K51" s="18"/>
      <c r="L51" s="19"/>
      <c r="M51" s="19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s="21" customFormat="1" ht="18" customHeight="1" x14ac:dyDescent="0.2">
      <c r="A52" s="55"/>
      <c r="B52" s="56"/>
      <c r="C52" s="56"/>
      <c r="D52" s="57"/>
      <c r="E52" s="193"/>
      <c r="F52" s="194"/>
      <c r="G52" s="168"/>
      <c r="H52" s="182"/>
      <c r="I52" s="152"/>
      <c r="J52" s="173"/>
      <c r="K52" s="18"/>
      <c r="L52" s="19"/>
      <c r="M52" s="19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21" customFormat="1" ht="18" customHeight="1" x14ac:dyDescent="0.2">
      <c r="A53" s="58" t="s">
        <v>66</v>
      </c>
      <c r="B53" s="59"/>
      <c r="C53" s="59"/>
      <c r="D53" s="65" t="s">
        <v>65</v>
      </c>
      <c r="E53" s="193"/>
      <c r="F53" s="194"/>
      <c r="G53" s="168">
        <f t="shared" si="9"/>
        <v>15000</v>
      </c>
      <c r="H53" s="169">
        <f>H54</f>
        <v>15000</v>
      </c>
      <c r="I53" s="147"/>
      <c r="J53" s="148"/>
      <c r="K53" s="18"/>
      <c r="L53" s="19"/>
      <c r="M53" s="19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s="21" customFormat="1" ht="18" customHeight="1" x14ac:dyDescent="0.2">
      <c r="A54" s="55" t="s">
        <v>106</v>
      </c>
      <c r="B54" s="56" t="s">
        <v>104</v>
      </c>
      <c r="C54" s="56" t="s">
        <v>60</v>
      </c>
      <c r="D54" s="57" t="s">
        <v>105</v>
      </c>
      <c r="E54" s="193"/>
      <c r="F54" s="194"/>
      <c r="G54" s="168">
        <f t="shared" si="9"/>
        <v>15000</v>
      </c>
      <c r="H54" s="182">
        <v>15000</v>
      </c>
      <c r="I54" s="152"/>
      <c r="J54" s="173"/>
      <c r="K54" s="18"/>
      <c r="L54" s="19"/>
      <c r="M54" s="19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s="21" customFormat="1" ht="18" customHeight="1" x14ac:dyDescent="0.2">
      <c r="A55" s="55"/>
      <c r="B55" s="56"/>
      <c r="C55" s="56"/>
      <c r="D55" s="57"/>
      <c r="E55" s="193"/>
      <c r="F55" s="194"/>
      <c r="G55" s="168"/>
      <c r="H55" s="182"/>
      <c r="I55" s="152"/>
      <c r="J55" s="173"/>
      <c r="K55" s="18"/>
      <c r="L55" s="19"/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s="72" customFormat="1" ht="18" customHeight="1" x14ac:dyDescent="0.2">
      <c r="A56" s="60" t="s">
        <v>32</v>
      </c>
      <c r="B56" s="61"/>
      <c r="C56" s="61"/>
      <c r="D56" s="61" t="s">
        <v>194</v>
      </c>
      <c r="E56" s="203"/>
      <c r="F56" s="204"/>
      <c r="G56" s="168">
        <f>I56</f>
        <v>100000</v>
      </c>
      <c r="H56" s="169"/>
      <c r="I56" s="147">
        <f>I57</f>
        <v>100000</v>
      </c>
      <c r="J56" s="148">
        <f>J57</f>
        <v>100000</v>
      </c>
      <c r="K56" s="70"/>
      <c r="L56" s="19"/>
      <c r="M56" s="19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</row>
    <row r="57" spans="1:41" s="21" customFormat="1" ht="18" customHeight="1" x14ac:dyDescent="0.2">
      <c r="A57" s="55" t="s">
        <v>107</v>
      </c>
      <c r="B57" s="56" t="s">
        <v>104</v>
      </c>
      <c r="C57" s="56" t="s">
        <v>60</v>
      </c>
      <c r="D57" s="57" t="s">
        <v>105</v>
      </c>
      <c r="E57" s="193"/>
      <c r="F57" s="194"/>
      <c r="G57" s="168">
        <f>I57</f>
        <v>100000</v>
      </c>
      <c r="H57" s="182"/>
      <c r="I57" s="152">
        <v>100000</v>
      </c>
      <c r="J57" s="173">
        <f>I57</f>
        <v>100000</v>
      </c>
      <c r="K57" s="18"/>
      <c r="L57" s="19"/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s="21" customFormat="1" ht="18" customHeight="1" x14ac:dyDescent="0.2">
      <c r="A58" s="55"/>
      <c r="B58" s="56"/>
      <c r="C58" s="56"/>
      <c r="D58" s="57"/>
      <c r="E58" s="193"/>
      <c r="F58" s="194"/>
      <c r="G58" s="168"/>
      <c r="H58" s="182"/>
      <c r="I58" s="152"/>
      <c r="J58" s="173"/>
      <c r="K58" s="18"/>
      <c r="L58" s="19"/>
      <c r="M58" s="19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s="99" customFormat="1" ht="18" customHeight="1" x14ac:dyDescent="0.2">
      <c r="A59" s="60" t="s">
        <v>191</v>
      </c>
      <c r="B59" s="61"/>
      <c r="C59" s="61"/>
      <c r="D59" s="61" t="s">
        <v>192</v>
      </c>
      <c r="E59" s="195"/>
      <c r="F59" s="196"/>
      <c r="G59" s="168">
        <f>G60</f>
        <v>175000</v>
      </c>
      <c r="H59" s="169">
        <f>H60</f>
        <v>125000</v>
      </c>
      <c r="I59" s="147">
        <f>I60</f>
        <v>50000</v>
      </c>
      <c r="J59" s="148">
        <f>J60</f>
        <v>50000</v>
      </c>
      <c r="K59" s="96"/>
      <c r="L59" s="19"/>
      <c r="M59" s="97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</row>
    <row r="60" spans="1:41" s="21" customFormat="1" ht="18" customHeight="1" x14ac:dyDescent="0.2">
      <c r="A60" s="55" t="s">
        <v>193</v>
      </c>
      <c r="B60" s="56" t="s">
        <v>104</v>
      </c>
      <c r="C60" s="56" t="s">
        <v>60</v>
      </c>
      <c r="D60" s="57" t="s">
        <v>105</v>
      </c>
      <c r="E60" s="193"/>
      <c r="F60" s="194"/>
      <c r="G60" s="168">
        <f>H60+I60</f>
        <v>175000</v>
      </c>
      <c r="H60" s="182">
        <v>125000</v>
      </c>
      <c r="I60" s="152">
        <v>50000</v>
      </c>
      <c r="J60" s="173">
        <f>I60</f>
        <v>50000</v>
      </c>
      <c r="K60" s="18"/>
      <c r="L60" s="19"/>
      <c r="M60" s="19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s="21" customFormat="1" ht="18" customHeight="1" x14ac:dyDescent="0.2">
      <c r="A61" s="55"/>
      <c r="B61" s="56"/>
      <c r="C61" s="56"/>
      <c r="D61" s="57"/>
      <c r="E61" s="193"/>
      <c r="F61" s="194"/>
      <c r="G61" s="168"/>
      <c r="H61" s="182"/>
      <c r="I61" s="152"/>
      <c r="J61" s="173"/>
      <c r="K61" s="18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s="72" customFormat="1" ht="18" customHeight="1" x14ac:dyDescent="0.2">
      <c r="A62" s="60" t="s">
        <v>80</v>
      </c>
      <c r="B62" s="61"/>
      <c r="C62" s="61"/>
      <c r="D62" s="61" t="s">
        <v>81</v>
      </c>
      <c r="E62" s="203"/>
      <c r="F62" s="204"/>
      <c r="G62" s="168">
        <f>H62+I62</f>
        <v>103000</v>
      </c>
      <c r="H62" s="169">
        <f>H63</f>
        <v>103000</v>
      </c>
      <c r="I62" s="147"/>
      <c r="J62" s="148"/>
      <c r="K62" s="70"/>
      <c r="L62" s="19"/>
      <c r="M62" s="19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</row>
    <row r="63" spans="1:41" s="21" customFormat="1" ht="18" customHeight="1" x14ac:dyDescent="0.2">
      <c r="A63" s="55" t="s">
        <v>108</v>
      </c>
      <c r="B63" s="56" t="s">
        <v>104</v>
      </c>
      <c r="C63" s="56" t="s">
        <v>60</v>
      </c>
      <c r="D63" s="57" t="s">
        <v>105</v>
      </c>
      <c r="E63" s="193"/>
      <c r="F63" s="194"/>
      <c r="G63" s="168">
        <f>H63+I63</f>
        <v>103000</v>
      </c>
      <c r="H63" s="182">
        <v>103000</v>
      </c>
      <c r="I63" s="152"/>
      <c r="J63" s="173"/>
      <c r="K63" s="18"/>
      <c r="L63" s="19"/>
      <c r="M63" s="19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s="21" customFormat="1" ht="18" customHeight="1" x14ac:dyDescent="0.2">
      <c r="A64" s="55"/>
      <c r="B64" s="56"/>
      <c r="C64" s="56"/>
      <c r="D64" s="57"/>
      <c r="E64" s="193"/>
      <c r="F64" s="194"/>
      <c r="G64" s="168"/>
      <c r="H64" s="182"/>
      <c r="I64" s="152"/>
      <c r="J64" s="173"/>
      <c r="K64" s="18"/>
      <c r="L64" s="19"/>
      <c r="M64" s="19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s="72" customFormat="1" ht="31.5" customHeight="1" x14ac:dyDescent="0.2">
      <c r="A65" s="60" t="s">
        <v>82</v>
      </c>
      <c r="B65" s="61"/>
      <c r="C65" s="61"/>
      <c r="D65" s="61" t="s">
        <v>83</v>
      </c>
      <c r="E65" s="203"/>
      <c r="F65" s="204"/>
      <c r="G65" s="168">
        <f>H65+I65</f>
        <v>195000</v>
      </c>
      <c r="H65" s="169">
        <f>H66</f>
        <v>195000</v>
      </c>
      <c r="I65" s="147"/>
      <c r="J65" s="148"/>
      <c r="K65" s="70"/>
      <c r="L65" s="19"/>
      <c r="M65" s="19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</row>
    <row r="66" spans="1:41" s="21" customFormat="1" ht="18" customHeight="1" x14ac:dyDescent="0.2">
      <c r="A66" s="55" t="s">
        <v>109</v>
      </c>
      <c r="B66" s="56" t="s">
        <v>104</v>
      </c>
      <c r="C66" s="56" t="s">
        <v>60</v>
      </c>
      <c r="D66" s="57" t="s">
        <v>105</v>
      </c>
      <c r="E66" s="193"/>
      <c r="F66" s="194"/>
      <c r="G66" s="168">
        <f>H66+I66</f>
        <v>195000</v>
      </c>
      <c r="H66" s="182">
        <v>195000</v>
      </c>
      <c r="I66" s="152"/>
      <c r="J66" s="173"/>
      <c r="K66" s="18"/>
      <c r="L66" s="19"/>
      <c r="M66" s="19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s="21" customFormat="1" ht="18" customHeight="1" x14ac:dyDescent="0.2">
      <c r="A67" s="55"/>
      <c r="B67" s="56"/>
      <c r="C67" s="56"/>
      <c r="D67" s="57"/>
      <c r="E67" s="193"/>
      <c r="F67" s="194"/>
      <c r="G67" s="168"/>
      <c r="H67" s="182"/>
      <c r="I67" s="152"/>
      <c r="J67" s="173"/>
      <c r="K67" s="18"/>
      <c r="L67" s="19"/>
      <c r="M67" s="19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s="72" customFormat="1" ht="31.5" customHeight="1" x14ac:dyDescent="0.2">
      <c r="A68" s="60" t="s">
        <v>133</v>
      </c>
      <c r="B68" s="61"/>
      <c r="C68" s="61"/>
      <c r="D68" s="61" t="s">
        <v>134</v>
      </c>
      <c r="E68" s="203"/>
      <c r="F68" s="204"/>
      <c r="G68" s="168">
        <f>H68+I68</f>
        <v>130000</v>
      </c>
      <c r="H68" s="169">
        <f>H69</f>
        <v>80000</v>
      </c>
      <c r="I68" s="147">
        <f>I69</f>
        <v>50000</v>
      </c>
      <c r="J68" s="148">
        <f>I68</f>
        <v>50000</v>
      </c>
      <c r="K68" s="70"/>
      <c r="L68" s="19"/>
      <c r="M68" s="19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</row>
    <row r="69" spans="1:41" s="21" customFormat="1" ht="18" customHeight="1" x14ac:dyDescent="0.2">
      <c r="A69" s="55" t="s">
        <v>135</v>
      </c>
      <c r="B69" s="56" t="s">
        <v>104</v>
      </c>
      <c r="C69" s="56" t="s">
        <v>60</v>
      </c>
      <c r="D69" s="57" t="s">
        <v>105</v>
      </c>
      <c r="E69" s="193"/>
      <c r="F69" s="194"/>
      <c r="G69" s="168">
        <f>H69+I69</f>
        <v>130000</v>
      </c>
      <c r="H69" s="182">
        <v>80000</v>
      </c>
      <c r="I69" s="152">
        <v>50000</v>
      </c>
      <c r="J69" s="173">
        <f>I69</f>
        <v>50000</v>
      </c>
      <c r="K69" s="18"/>
      <c r="L69" s="19"/>
      <c r="M69" s="19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s="21" customFormat="1" ht="18" customHeight="1" x14ac:dyDescent="0.2">
      <c r="A70" s="55"/>
      <c r="B70" s="56"/>
      <c r="C70" s="56"/>
      <c r="D70" s="57"/>
      <c r="E70" s="193"/>
      <c r="F70" s="194"/>
      <c r="G70" s="168"/>
      <c r="H70" s="182"/>
      <c r="I70" s="152"/>
      <c r="J70" s="173"/>
      <c r="K70" s="18"/>
      <c r="L70" s="19"/>
      <c r="M70" s="19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s="21" customFormat="1" ht="18" customHeight="1" x14ac:dyDescent="0.2">
      <c r="A71" s="60" t="s">
        <v>67</v>
      </c>
      <c r="B71" s="61"/>
      <c r="C71" s="61"/>
      <c r="D71" s="61" t="s">
        <v>68</v>
      </c>
      <c r="E71" s="193"/>
      <c r="F71" s="194"/>
      <c r="G71" s="168">
        <f t="shared" si="9"/>
        <v>378600</v>
      </c>
      <c r="H71" s="169">
        <f>H72</f>
        <v>378600</v>
      </c>
      <c r="I71" s="147"/>
      <c r="J71" s="148"/>
      <c r="K71" s="18"/>
      <c r="L71" s="19"/>
      <c r="M71" s="19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s="21" customFormat="1" ht="18" customHeight="1" x14ac:dyDescent="0.2">
      <c r="A72" s="55" t="s">
        <v>110</v>
      </c>
      <c r="B72" s="56" t="s">
        <v>104</v>
      </c>
      <c r="C72" s="56" t="s">
        <v>60</v>
      </c>
      <c r="D72" s="57" t="s">
        <v>105</v>
      </c>
      <c r="E72" s="193"/>
      <c r="F72" s="194"/>
      <c r="G72" s="168">
        <f t="shared" si="9"/>
        <v>378600</v>
      </c>
      <c r="H72" s="182">
        <v>378600</v>
      </c>
      <c r="I72" s="152"/>
      <c r="J72" s="173"/>
      <c r="K72" s="18"/>
      <c r="L72" s="19"/>
      <c r="M72" s="19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s="21" customFormat="1" ht="18" customHeight="1" x14ac:dyDescent="0.2">
      <c r="A73" s="55"/>
      <c r="B73" s="56"/>
      <c r="C73" s="56"/>
      <c r="D73" s="57"/>
      <c r="E73" s="193"/>
      <c r="F73" s="194"/>
      <c r="G73" s="168"/>
      <c r="H73" s="182"/>
      <c r="I73" s="152"/>
      <c r="J73" s="173"/>
      <c r="K73" s="18"/>
      <c r="L73" s="19"/>
      <c r="M73" s="19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s="21" customFormat="1" ht="18" customHeight="1" x14ac:dyDescent="0.2">
      <c r="A74" s="60" t="s">
        <v>61</v>
      </c>
      <c r="B74" s="61"/>
      <c r="C74" s="61"/>
      <c r="D74" s="61" t="s">
        <v>62</v>
      </c>
      <c r="E74" s="193"/>
      <c r="F74" s="194"/>
      <c r="G74" s="168">
        <f t="shared" si="9"/>
        <v>254747</v>
      </c>
      <c r="H74" s="169">
        <f>H75</f>
        <v>204747</v>
      </c>
      <c r="I74" s="147">
        <f>I75</f>
        <v>50000</v>
      </c>
      <c r="J74" s="148">
        <f>J75</f>
        <v>50000</v>
      </c>
      <c r="K74" s="18"/>
      <c r="L74" s="19"/>
      <c r="M74" s="19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s="21" customFormat="1" ht="18" customHeight="1" thickBot="1" x14ac:dyDescent="0.25">
      <c r="A75" s="132" t="s">
        <v>111</v>
      </c>
      <c r="B75" s="69" t="s">
        <v>104</v>
      </c>
      <c r="C75" s="69" t="s">
        <v>60</v>
      </c>
      <c r="D75" s="133" t="s">
        <v>105</v>
      </c>
      <c r="E75" s="199"/>
      <c r="F75" s="200"/>
      <c r="G75" s="212">
        <f t="shared" si="9"/>
        <v>254747</v>
      </c>
      <c r="H75" s="183">
        <v>204747</v>
      </c>
      <c r="I75" s="181">
        <v>50000</v>
      </c>
      <c r="J75" s="161">
        <f>I75</f>
        <v>50000</v>
      </c>
      <c r="K75" s="18"/>
      <c r="L75" s="19"/>
      <c r="M75" s="19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s="21" customFormat="1" ht="63" customHeight="1" x14ac:dyDescent="0.2">
      <c r="A76" s="15"/>
      <c r="B76" s="16"/>
      <c r="C76" s="16"/>
      <c r="D76" s="36"/>
      <c r="E76" s="205" t="s">
        <v>90</v>
      </c>
      <c r="F76" s="206" t="s">
        <v>253</v>
      </c>
      <c r="G76" s="142">
        <f>H76+I76</f>
        <v>898300</v>
      </c>
      <c r="H76" s="155">
        <f>H78+H82</f>
        <v>719000</v>
      </c>
      <c r="I76" s="155">
        <f t="shared" ref="I76:J76" si="10">I78+I82</f>
        <v>179300</v>
      </c>
      <c r="J76" s="184">
        <f t="shared" si="10"/>
        <v>20000</v>
      </c>
      <c r="K76" s="18"/>
      <c r="L76" s="19"/>
      <c r="M76" s="19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s="21" customFormat="1" ht="18" customHeight="1" x14ac:dyDescent="0.2">
      <c r="A77" s="22"/>
      <c r="B77" s="23"/>
      <c r="C77" s="23"/>
      <c r="D77" s="43"/>
      <c r="E77" s="207" t="s">
        <v>1</v>
      </c>
      <c r="F77" s="196"/>
      <c r="G77" s="145"/>
      <c r="H77" s="171"/>
      <c r="I77" s="172"/>
      <c r="J77" s="173"/>
      <c r="K77" s="18"/>
      <c r="L77" s="19"/>
      <c r="M77" s="19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s="21" customFormat="1" ht="18" customHeight="1" x14ac:dyDescent="0.2">
      <c r="A78" s="25" t="s">
        <v>10</v>
      </c>
      <c r="B78" s="26"/>
      <c r="C78" s="23"/>
      <c r="D78" s="44" t="s">
        <v>4</v>
      </c>
      <c r="E78" s="195"/>
      <c r="F78" s="196"/>
      <c r="G78" s="145">
        <f>H78+I78</f>
        <v>739000</v>
      </c>
      <c r="H78" s="149">
        <f>H79+H80</f>
        <v>719000</v>
      </c>
      <c r="I78" s="149">
        <f>I80</f>
        <v>20000</v>
      </c>
      <c r="J78" s="148">
        <f>I78</f>
        <v>20000</v>
      </c>
      <c r="K78" s="18"/>
      <c r="L78" s="19"/>
      <c r="M78" s="19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s="21" customFormat="1" ht="18" customHeight="1" x14ac:dyDescent="0.2">
      <c r="A79" s="62" t="s">
        <v>91</v>
      </c>
      <c r="B79" s="63" t="s">
        <v>92</v>
      </c>
      <c r="C79" s="63" t="s">
        <v>93</v>
      </c>
      <c r="D79" s="64" t="s">
        <v>94</v>
      </c>
      <c r="E79" s="195"/>
      <c r="F79" s="196"/>
      <c r="G79" s="145">
        <f>H79+I79</f>
        <v>719000</v>
      </c>
      <c r="H79" s="171">
        <v>719000</v>
      </c>
      <c r="I79" s="172"/>
      <c r="J79" s="148"/>
      <c r="K79" s="18"/>
      <c r="L79" s="19"/>
      <c r="M79" s="19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s="21" customFormat="1" ht="18" customHeight="1" x14ac:dyDescent="0.2">
      <c r="A80" s="62" t="s">
        <v>199</v>
      </c>
      <c r="B80" s="63" t="s">
        <v>200</v>
      </c>
      <c r="C80" s="63" t="s">
        <v>95</v>
      </c>
      <c r="D80" s="64" t="s">
        <v>201</v>
      </c>
      <c r="E80" s="195"/>
      <c r="F80" s="196"/>
      <c r="G80" s="145">
        <f>I80</f>
        <v>20000</v>
      </c>
      <c r="H80" s="171"/>
      <c r="I80" s="172">
        <v>20000</v>
      </c>
      <c r="J80" s="173">
        <f>I80</f>
        <v>20000</v>
      </c>
      <c r="K80" s="18"/>
      <c r="L80" s="19"/>
      <c r="M80" s="19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s="21" customFormat="1" ht="18" customHeight="1" x14ac:dyDescent="0.2">
      <c r="A81" s="62"/>
      <c r="B81" s="63"/>
      <c r="C81" s="63"/>
      <c r="D81" s="64"/>
      <c r="E81" s="195"/>
      <c r="F81" s="196"/>
      <c r="G81" s="145"/>
      <c r="H81" s="171"/>
      <c r="I81" s="172"/>
      <c r="J81" s="173"/>
      <c r="K81" s="18"/>
      <c r="L81" s="19"/>
      <c r="M81" s="19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s="21" customFormat="1" ht="31.5" customHeight="1" x14ac:dyDescent="0.2">
      <c r="A82" s="60" t="s">
        <v>82</v>
      </c>
      <c r="B82" s="61"/>
      <c r="C82" s="61"/>
      <c r="D82" s="61" t="s">
        <v>83</v>
      </c>
      <c r="E82" s="195"/>
      <c r="F82" s="196"/>
      <c r="G82" s="145">
        <f>H82+I82</f>
        <v>159300</v>
      </c>
      <c r="H82" s="149"/>
      <c r="I82" s="149">
        <f>I83</f>
        <v>159300</v>
      </c>
      <c r="J82" s="148"/>
      <c r="K82" s="18"/>
      <c r="L82" s="19"/>
      <c r="M82" s="19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s="21" customFormat="1" ht="18" customHeight="1" thickBot="1" x14ac:dyDescent="0.25">
      <c r="A83" s="66" t="s">
        <v>89</v>
      </c>
      <c r="B83" s="67" t="s">
        <v>34</v>
      </c>
      <c r="C83" s="67" t="s">
        <v>18</v>
      </c>
      <c r="D83" s="68" t="s">
        <v>35</v>
      </c>
      <c r="E83" s="197"/>
      <c r="F83" s="198"/>
      <c r="G83" s="158">
        <f>H83+I83</f>
        <v>159300</v>
      </c>
      <c r="H83" s="159"/>
      <c r="I83" s="160">
        <v>159300</v>
      </c>
      <c r="J83" s="161"/>
      <c r="K83" s="18"/>
      <c r="L83" s="19"/>
      <c r="M83" s="19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s="245" customFormat="1" ht="39.950000000000003" customHeight="1" x14ac:dyDescent="0.2">
      <c r="A84" s="237"/>
      <c r="B84" s="238"/>
      <c r="C84" s="238"/>
      <c r="D84" s="239"/>
      <c r="E84" s="205" t="s">
        <v>233</v>
      </c>
      <c r="F84" s="210" t="s">
        <v>240</v>
      </c>
      <c r="G84" s="142">
        <f>H84+I84</f>
        <v>2880300</v>
      </c>
      <c r="H84" s="143">
        <f>H86</f>
        <v>2880300</v>
      </c>
      <c r="I84" s="240"/>
      <c r="J84" s="241"/>
      <c r="K84" s="242"/>
      <c r="L84" s="243"/>
      <c r="M84" s="243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</row>
    <row r="85" spans="1:41" s="21" customFormat="1" ht="18" customHeight="1" x14ac:dyDescent="0.2">
      <c r="A85" s="22"/>
      <c r="B85" s="23"/>
      <c r="C85" s="23"/>
      <c r="D85" s="24"/>
      <c r="E85" s="207" t="s">
        <v>1</v>
      </c>
      <c r="F85" s="208"/>
      <c r="G85" s="145"/>
      <c r="H85" s="146"/>
      <c r="I85" s="147"/>
      <c r="J85" s="148"/>
      <c r="K85" s="18"/>
      <c r="L85" s="19"/>
      <c r="M85" s="19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s="21" customFormat="1" ht="18" customHeight="1" x14ac:dyDescent="0.2">
      <c r="A86" s="25" t="s">
        <v>32</v>
      </c>
      <c r="B86" s="26"/>
      <c r="C86" s="23"/>
      <c r="D86" s="27" t="s">
        <v>194</v>
      </c>
      <c r="E86" s="235"/>
      <c r="F86" s="236"/>
      <c r="G86" s="145">
        <f>H86+I86</f>
        <v>2880300</v>
      </c>
      <c r="H86" s="146">
        <f>H87+H88</f>
        <v>2880300</v>
      </c>
      <c r="I86" s="147"/>
      <c r="J86" s="154"/>
      <c r="K86" s="18"/>
      <c r="L86" s="19"/>
      <c r="M86" s="19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s="21" customFormat="1" ht="31.5" customHeight="1" x14ac:dyDescent="0.2">
      <c r="A87" s="32" t="s">
        <v>75</v>
      </c>
      <c r="B87" s="33">
        <v>3035</v>
      </c>
      <c r="C87" s="34" t="s">
        <v>36</v>
      </c>
      <c r="D87" s="35" t="s">
        <v>76</v>
      </c>
      <c r="E87" s="235"/>
      <c r="F87" s="236"/>
      <c r="G87" s="145">
        <f t="shared" ref="G87:G88" si="11">H87+I87</f>
        <v>300</v>
      </c>
      <c r="H87" s="151">
        <v>300</v>
      </c>
      <c r="I87" s="147"/>
      <c r="J87" s="154"/>
      <c r="K87" s="18"/>
      <c r="L87" s="19"/>
      <c r="M87" s="19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s="21" customFormat="1" ht="18" customHeight="1" thickBot="1" x14ac:dyDescent="0.25">
      <c r="A88" s="253" t="s">
        <v>33</v>
      </c>
      <c r="B88" s="254" t="s">
        <v>19</v>
      </c>
      <c r="C88" s="255" t="s">
        <v>5</v>
      </c>
      <c r="D88" s="256" t="s">
        <v>20</v>
      </c>
      <c r="E88" s="28"/>
      <c r="F88" s="29"/>
      <c r="G88" s="179">
        <f t="shared" si="11"/>
        <v>2880000</v>
      </c>
      <c r="H88" s="162">
        <v>2880000</v>
      </c>
      <c r="I88" s="163"/>
      <c r="J88" s="164"/>
      <c r="K88" s="18"/>
      <c r="L88" s="19"/>
      <c r="M88" s="19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s="245" customFormat="1" ht="39.950000000000003" customHeight="1" x14ac:dyDescent="0.2">
      <c r="A89" s="237"/>
      <c r="B89" s="238"/>
      <c r="C89" s="238"/>
      <c r="D89" s="239"/>
      <c r="E89" s="205" t="s">
        <v>225</v>
      </c>
      <c r="F89" s="206" t="s">
        <v>241</v>
      </c>
      <c r="G89" s="142">
        <f>H89+I89</f>
        <v>51917847</v>
      </c>
      <c r="H89" s="143">
        <f>H91</f>
        <v>26067847</v>
      </c>
      <c r="I89" s="167">
        <f>I91</f>
        <v>25850000</v>
      </c>
      <c r="J89" s="180">
        <f>J91</f>
        <v>25850000</v>
      </c>
      <c r="K89" s="242"/>
      <c r="L89" s="243"/>
      <c r="M89" s="243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</row>
    <row r="90" spans="1:41" s="21" customFormat="1" ht="18" customHeight="1" x14ac:dyDescent="0.2">
      <c r="A90" s="22"/>
      <c r="B90" s="23"/>
      <c r="C90" s="23"/>
      <c r="D90" s="24"/>
      <c r="E90" s="207" t="s">
        <v>1</v>
      </c>
      <c r="F90" s="208"/>
      <c r="G90" s="145"/>
      <c r="H90" s="146"/>
      <c r="I90" s="147"/>
      <c r="J90" s="148"/>
      <c r="K90" s="18"/>
      <c r="L90" s="19"/>
      <c r="M90" s="19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s="21" customFormat="1" ht="18" customHeight="1" x14ac:dyDescent="0.2">
      <c r="A91" s="25" t="s">
        <v>32</v>
      </c>
      <c r="B91" s="26"/>
      <c r="C91" s="23"/>
      <c r="D91" s="27" t="s">
        <v>194</v>
      </c>
      <c r="E91" s="279"/>
      <c r="F91" s="280"/>
      <c r="G91" s="145">
        <f>H91+I91</f>
        <v>51917847</v>
      </c>
      <c r="H91" s="146">
        <f>SUM(H92:H95)</f>
        <v>26067847</v>
      </c>
      <c r="I91" s="147">
        <f>SUM(I92:I95)</f>
        <v>25850000</v>
      </c>
      <c r="J91" s="154">
        <f>SUM(J92:J95)</f>
        <v>25850000</v>
      </c>
      <c r="K91" s="18"/>
      <c r="L91" s="19"/>
      <c r="M91" s="19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s="21" customFormat="1" ht="60.75" customHeight="1" x14ac:dyDescent="0.2">
      <c r="A92" s="52" t="s">
        <v>77</v>
      </c>
      <c r="B92" s="53">
        <v>3160</v>
      </c>
      <c r="C92" s="83">
        <v>1070</v>
      </c>
      <c r="D92" s="54" t="s">
        <v>78</v>
      </c>
      <c r="E92" s="207"/>
      <c r="F92" s="208"/>
      <c r="G92" s="145">
        <f t="shared" ref="G92:G94" si="12">H92+I92</f>
        <v>900000</v>
      </c>
      <c r="H92" s="151">
        <v>900000</v>
      </c>
      <c r="I92" s="152"/>
      <c r="J92" s="173"/>
      <c r="K92" s="18"/>
      <c r="L92" s="19"/>
      <c r="M92" s="19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s="21" customFormat="1" ht="34.5" customHeight="1" x14ac:dyDescent="0.2">
      <c r="A93" s="52" t="s">
        <v>115</v>
      </c>
      <c r="B93" s="53" t="s">
        <v>116</v>
      </c>
      <c r="C93" s="83" t="s">
        <v>5</v>
      </c>
      <c r="D93" s="54" t="s">
        <v>117</v>
      </c>
      <c r="E93" s="207"/>
      <c r="F93" s="208"/>
      <c r="G93" s="145">
        <f t="shared" si="12"/>
        <v>24751347</v>
      </c>
      <c r="H93" s="151">
        <v>24751347</v>
      </c>
      <c r="I93" s="152"/>
      <c r="J93" s="173"/>
      <c r="K93" s="18"/>
      <c r="L93" s="19"/>
      <c r="M93" s="19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s="21" customFormat="1" ht="18" customHeight="1" x14ac:dyDescent="0.2">
      <c r="A94" s="32" t="s">
        <v>33</v>
      </c>
      <c r="B94" s="33" t="s">
        <v>19</v>
      </c>
      <c r="C94" s="34" t="s">
        <v>5</v>
      </c>
      <c r="D94" s="35" t="s">
        <v>20</v>
      </c>
      <c r="E94" s="207"/>
      <c r="F94" s="208"/>
      <c r="G94" s="145">
        <f t="shared" si="12"/>
        <v>416500</v>
      </c>
      <c r="H94" s="151">
        <f>1500+415000</f>
        <v>416500</v>
      </c>
      <c r="I94" s="152"/>
      <c r="J94" s="173"/>
      <c r="K94" s="18"/>
      <c r="L94" s="19"/>
      <c r="M94" s="19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s="21" customFormat="1" ht="20.25" customHeight="1" thickBot="1" x14ac:dyDescent="0.25">
      <c r="A95" s="120" t="s">
        <v>210</v>
      </c>
      <c r="B95" s="121" t="s">
        <v>211</v>
      </c>
      <c r="C95" s="122" t="s">
        <v>5</v>
      </c>
      <c r="D95" s="123" t="s">
        <v>198</v>
      </c>
      <c r="E95" s="246"/>
      <c r="F95" s="247"/>
      <c r="G95" s="158">
        <f>I95</f>
        <v>25850000</v>
      </c>
      <c r="H95" s="174"/>
      <c r="I95" s="181">
        <f>2000000+23850000</f>
        <v>25850000</v>
      </c>
      <c r="J95" s="161">
        <f>I95</f>
        <v>25850000</v>
      </c>
      <c r="K95" s="18"/>
      <c r="L95" s="19"/>
      <c r="M95" s="19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s="245" customFormat="1" ht="39.950000000000003" customHeight="1" x14ac:dyDescent="0.2">
      <c r="A96" s="248"/>
      <c r="B96" s="249"/>
      <c r="C96" s="249"/>
      <c r="D96" s="250"/>
      <c r="E96" s="209" t="s">
        <v>226</v>
      </c>
      <c r="F96" s="210" t="s">
        <v>242</v>
      </c>
      <c r="G96" s="175">
        <f>H96+I96</f>
        <v>550000</v>
      </c>
      <c r="H96" s="176">
        <f>H98</f>
        <v>550000</v>
      </c>
      <c r="I96" s="251"/>
      <c r="J96" s="252"/>
      <c r="K96" s="242"/>
      <c r="L96" s="243"/>
      <c r="M96" s="243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</row>
    <row r="97" spans="1:41" s="21" customFormat="1" ht="18" customHeight="1" x14ac:dyDescent="0.2">
      <c r="A97" s="22"/>
      <c r="B97" s="23"/>
      <c r="C97" s="23"/>
      <c r="D97" s="24"/>
      <c r="E97" s="207" t="s">
        <v>1</v>
      </c>
      <c r="F97" s="208"/>
      <c r="G97" s="145"/>
      <c r="H97" s="146"/>
      <c r="I97" s="147"/>
      <c r="J97" s="148"/>
      <c r="K97" s="18"/>
      <c r="L97" s="19"/>
      <c r="M97" s="19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s="21" customFormat="1" ht="18" customHeight="1" x14ac:dyDescent="0.2">
      <c r="A98" s="25" t="s">
        <v>32</v>
      </c>
      <c r="B98" s="26"/>
      <c r="C98" s="23"/>
      <c r="D98" s="27" t="s">
        <v>194</v>
      </c>
      <c r="E98" s="235"/>
      <c r="F98" s="236"/>
      <c r="G98" s="145">
        <f>H98+I98</f>
        <v>550000</v>
      </c>
      <c r="H98" s="146">
        <f>H99+H100</f>
        <v>550000</v>
      </c>
      <c r="I98" s="147"/>
      <c r="J98" s="154"/>
      <c r="K98" s="18"/>
      <c r="L98" s="19"/>
      <c r="M98" s="19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s="21" customFormat="1" ht="36" customHeight="1" x14ac:dyDescent="0.2">
      <c r="A99" s="115" t="s">
        <v>178</v>
      </c>
      <c r="B99" s="116" t="s">
        <v>139</v>
      </c>
      <c r="C99" s="117" t="s">
        <v>36</v>
      </c>
      <c r="D99" s="118" t="s">
        <v>140</v>
      </c>
      <c r="E99" s="193"/>
      <c r="F99" s="194"/>
      <c r="G99" s="145">
        <f>H99+I99</f>
        <v>450000</v>
      </c>
      <c r="H99" s="151">
        <v>450000</v>
      </c>
      <c r="I99" s="152"/>
      <c r="J99" s="173"/>
      <c r="K99" s="18"/>
      <c r="L99" s="19"/>
      <c r="M99" s="19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s="21" customFormat="1" ht="18" customHeight="1" thickBot="1" x14ac:dyDescent="0.25">
      <c r="A100" s="120" t="s">
        <v>33</v>
      </c>
      <c r="B100" s="121" t="s">
        <v>19</v>
      </c>
      <c r="C100" s="122" t="s">
        <v>5</v>
      </c>
      <c r="D100" s="123" t="s">
        <v>20</v>
      </c>
      <c r="E100" s="246"/>
      <c r="F100" s="247"/>
      <c r="G100" s="158">
        <f t="shared" ref="G100" si="13">H100+I100</f>
        <v>100000</v>
      </c>
      <c r="H100" s="174">
        <v>100000</v>
      </c>
      <c r="I100" s="181"/>
      <c r="J100" s="161"/>
      <c r="K100" s="18"/>
      <c r="L100" s="19"/>
      <c r="M100" s="19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s="245" customFormat="1" ht="68.25" customHeight="1" x14ac:dyDescent="0.2">
      <c r="A101" s="237"/>
      <c r="B101" s="238"/>
      <c r="C101" s="238"/>
      <c r="D101" s="239"/>
      <c r="E101" s="205" t="s">
        <v>227</v>
      </c>
      <c r="F101" s="210" t="s">
        <v>243</v>
      </c>
      <c r="G101" s="142">
        <f>H101+I101</f>
        <v>2610915</v>
      </c>
      <c r="H101" s="143">
        <f>H103</f>
        <v>2610915</v>
      </c>
      <c r="I101" s="240"/>
      <c r="J101" s="241"/>
      <c r="K101" s="242"/>
      <c r="L101" s="243"/>
      <c r="M101" s="243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</row>
    <row r="102" spans="1:41" s="21" customFormat="1" ht="18" customHeight="1" x14ac:dyDescent="0.2">
      <c r="A102" s="22"/>
      <c r="B102" s="23"/>
      <c r="C102" s="23"/>
      <c r="D102" s="24"/>
      <c r="E102" s="207" t="s">
        <v>1</v>
      </c>
      <c r="F102" s="208"/>
      <c r="G102" s="145"/>
      <c r="H102" s="146"/>
      <c r="I102" s="147"/>
      <c r="J102" s="148"/>
      <c r="K102" s="18"/>
      <c r="L102" s="19"/>
      <c r="M102" s="19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s="21" customFormat="1" ht="21.75" customHeight="1" x14ac:dyDescent="0.2">
      <c r="A103" s="25" t="s">
        <v>32</v>
      </c>
      <c r="B103" s="26"/>
      <c r="C103" s="23"/>
      <c r="D103" s="27" t="s">
        <v>194</v>
      </c>
      <c r="E103" s="235"/>
      <c r="F103" s="236"/>
      <c r="G103" s="145">
        <f>H103+I103</f>
        <v>2610915</v>
      </c>
      <c r="H103" s="146">
        <f>H104</f>
        <v>2610915</v>
      </c>
      <c r="I103" s="147"/>
      <c r="J103" s="154"/>
      <c r="K103" s="18"/>
      <c r="L103" s="19"/>
      <c r="M103" s="19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s="21" customFormat="1" ht="24" customHeight="1" thickBot="1" x14ac:dyDescent="0.25">
      <c r="A104" s="120" t="s">
        <v>33</v>
      </c>
      <c r="B104" s="121" t="s">
        <v>19</v>
      </c>
      <c r="C104" s="122" t="s">
        <v>5</v>
      </c>
      <c r="D104" s="123" t="s">
        <v>20</v>
      </c>
      <c r="E104" s="246"/>
      <c r="F104" s="247"/>
      <c r="G104" s="158">
        <f t="shared" ref="G104" si="14">H104+I104</f>
        <v>2610915</v>
      </c>
      <c r="H104" s="174">
        <f>2400000+210915</f>
        <v>2610915</v>
      </c>
      <c r="I104" s="181"/>
      <c r="J104" s="161"/>
      <c r="K104" s="18"/>
      <c r="L104" s="19"/>
      <c r="M104" s="19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s="21" customFormat="1" ht="56.25" customHeight="1" x14ac:dyDescent="0.2">
      <c r="A105" s="30"/>
      <c r="B105" s="31"/>
      <c r="C105" s="31"/>
      <c r="D105" s="17"/>
      <c r="E105" s="205" t="s">
        <v>185</v>
      </c>
      <c r="F105" s="206" t="s">
        <v>244</v>
      </c>
      <c r="G105" s="142">
        <f>H105+I105</f>
        <v>31986281</v>
      </c>
      <c r="H105" s="166">
        <f>H107</f>
        <v>26519740</v>
      </c>
      <c r="I105" s="143">
        <f t="shared" ref="I105:J105" si="15">I107</f>
        <v>5466541</v>
      </c>
      <c r="J105" s="144">
        <f t="shared" si="15"/>
        <v>5466541</v>
      </c>
      <c r="K105" s="18"/>
      <c r="L105" s="19"/>
      <c r="M105" s="19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s="21" customFormat="1" ht="18" customHeight="1" x14ac:dyDescent="0.2">
      <c r="A106" s="22"/>
      <c r="B106" s="23"/>
      <c r="C106" s="23"/>
      <c r="D106" s="24"/>
      <c r="E106" s="207" t="s">
        <v>1</v>
      </c>
      <c r="F106" s="194"/>
      <c r="G106" s="145"/>
      <c r="H106" s="169"/>
      <c r="I106" s="147"/>
      <c r="J106" s="148"/>
      <c r="K106" s="18"/>
      <c r="L106" s="19"/>
      <c r="M106" s="19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s="20" customFormat="1" ht="33.75" customHeight="1" x14ac:dyDescent="0.2">
      <c r="A107" s="60" t="s">
        <v>82</v>
      </c>
      <c r="B107" s="61"/>
      <c r="C107" s="61"/>
      <c r="D107" s="61" t="s">
        <v>83</v>
      </c>
      <c r="E107" s="193"/>
      <c r="F107" s="194"/>
      <c r="G107" s="145">
        <f t="shared" ref="G107:G115" si="16">H107+I107</f>
        <v>31986281</v>
      </c>
      <c r="H107" s="169">
        <f>SUM(H108:H115)</f>
        <v>26519740</v>
      </c>
      <c r="I107" s="146">
        <f t="shared" ref="I107:J107" si="17">SUM(I108:I115)</f>
        <v>5466541</v>
      </c>
      <c r="J107" s="185">
        <f t="shared" si="17"/>
        <v>5466541</v>
      </c>
      <c r="K107" s="18"/>
      <c r="L107" s="19"/>
      <c r="M107" s="19"/>
    </row>
    <row r="108" spans="1:41" s="20" customFormat="1" ht="18" customHeight="1" x14ac:dyDescent="0.2">
      <c r="A108" s="49" t="s">
        <v>86</v>
      </c>
      <c r="B108" s="50" t="s">
        <v>11</v>
      </c>
      <c r="C108" s="51" t="s">
        <v>63</v>
      </c>
      <c r="D108" s="73" t="s">
        <v>12</v>
      </c>
      <c r="E108" s="193"/>
      <c r="F108" s="194"/>
      <c r="G108" s="145">
        <f t="shared" si="16"/>
        <v>3325000</v>
      </c>
      <c r="H108" s="182">
        <v>1150000</v>
      </c>
      <c r="I108" s="152">
        <v>2175000</v>
      </c>
      <c r="J108" s="173">
        <f>I108</f>
        <v>2175000</v>
      </c>
      <c r="K108" s="18"/>
      <c r="L108" s="19"/>
      <c r="M108" s="19"/>
    </row>
    <row r="109" spans="1:41" s="20" customFormat="1" ht="18" customHeight="1" x14ac:dyDescent="0.2">
      <c r="A109" s="49" t="s">
        <v>87</v>
      </c>
      <c r="B109" s="50" t="s">
        <v>13</v>
      </c>
      <c r="C109" s="51" t="s">
        <v>2</v>
      </c>
      <c r="D109" s="73" t="s">
        <v>14</v>
      </c>
      <c r="E109" s="193"/>
      <c r="F109" s="194"/>
      <c r="G109" s="145">
        <f t="shared" si="16"/>
        <v>2317394</v>
      </c>
      <c r="H109" s="182">
        <v>859000</v>
      </c>
      <c r="I109" s="152">
        <v>1458394</v>
      </c>
      <c r="J109" s="173">
        <f t="shared" ref="J109:J113" si="18">I109</f>
        <v>1458394</v>
      </c>
      <c r="K109" s="18"/>
      <c r="L109" s="19"/>
      <c r="M109" s="19"/>
    </row>
    <row r="110" spans="1:41" s="20" customFormat="1" ht="18" customHeight="1" x14ac:dyDescent="0.2">
      <c r="A110" s="49" t="s">
        <v>97</v>
      </c>
      <c r="B110" s="50" t="s">
        <v>98</v>
      </c>
      <c r="C110" s="51" t="s">
        <v>2</v>
      </c>
      <c r="D110" s="73" t="s">
        <v>99</v>
      </c>
      <c r="E110" s="193"/>
      <c r="F110" s="194"/>
      <c r="G110" s="145">
        <f t="shared" si="16"/>
        <v>1000000</v>
      </c>
      <c r="H110" s="182">
        <v>1000000</v>
      </c>
      <c r="I110" s="152"/>
      <c r="J110" s="173"/>
      <c r="K110" s="18"/>
      <c r="L110" s="19"/>
      <c r="M110" s="19"/>
    </row>
    <row r="111" spans="1:41" s="20" customFormat="1" ht="25.5" customHeight="1" x14ac:dyDescent="0.2">
      <c r="A111" s="115" t="s">
        <v>132</v>
      </c>
      <c r="B111" s="116" t="s">
        <v>123</v>
      </c>
      <c r="C111" s="117" t="s">
        <v>2</v>
      </c>
      <c r="D111" s="118" t="s">
        <v>124</v>
      </c>
      <c r="E111" s="193"/>
      <c r="F111" s="194"/>
      <c r="G111" s="145">
        <f t="shared" si="16"/>
        <v>647000</v>
      </c>
      <c r="H111" s="182">
        <v>247000</v>
      </c>
      <c r="I111" s="152">
        <v>400000</v>
      </c>
      <c r="J111" s="173">
        <f t="shared" si="18"/>
        <v>400000</v>
      </c>
      <c r="K111" s="18"/>
      <c r="L111" s="19"/>
      <c r="M111" s="19"/>
    </row>
    <row r="112" spans="1:41" s="20" customFormat="1" ht="33.75" customHeight="1" x14ac:dyDescent="0.2">
      <c r="A112" s="49" t="s">
        <v>125</v>
      </c>
      <c r="B112" s="50" t="s">
        <v>126</v>
      </c>
      <c r="C112" s="51" t="s">
        <v>2</v>
      </c>
      <c r="D112" s="73" t="s">
        <v>127</v>
      </c>
      <c r="E112" s="193"/>
      <c r="F112" s="194"/>
      <c r="G112" s="145">
        <f t="shared" si="16"/>
        <v>3220000</v>
      </c>
      <c r="H112" s="182">
        <v>3220000</v>
      </c>
      <c r="I112" s="152"/>
      <c r="J112" s="173"/>
      <c r="K112" s="18"/>
      <c r="L112" s="19"/>
      <c r="M112" s="19"/>
    </row>
    <row r="113" spans="1:41" s="20" customFormat="1" ht="18" customHeight="1" x14ac:dyDescent="0.2">
      <c r="A113" s="49" t="s">
        <v>85</v>
      </c>
      <c r="B113" s="50" t="s">
        <v>6</v>
      </c>
      <c r="C113" s="51" t="s">
        <v>2</v>
      </c>
      <c r="D113" s="73" t="s">
        <v>15</v>
      </c>
      <c r="E113" s="193"/>
      <c r="F113" s="194"/>
      <c r="G113" s="145">
        <f t="shared" si="16"/>
        <v>18101887</v>
      </c>
      <c r="H113" s="182">
        <f>16738740-70000</f>
        <v>16668740</v>
      </c>
      <c r="I113" s="152">
        <v>1433147</v>
      </c>
      <c r="J113" s="173">
        <f t="shared" si="18"/>
        <v>1433147</v>
      </c>
      <c r="K113" s="18"/>
      <c r="L113" s="19"/>
      <c r="M113" s="19"/>
    </row>
    <row r="114" spans="1:41" s="20" customFormat="1" ht="68.25" customHeight="1" x14ac:dyDescent="0.2">
      <c r="A114" s="49" t="s">
        <v>88</v>
      </c>
      <c r="B114" s="50" t="s">
        <v>69</v>
      </c>
      <c r="C114" s="51" t="s">
        <v>70</v>
      </c>
      <c r="D114" s="73" t="s">
        <v>71</v>
      </c>
      <c r="E114" s="193"/>
      <c r="F114" s="194"/>
      <c r="G114" s="145">
        <f t="shared" si="16"/>
        <v>375000</v>
      </c>
      <c r="H114" s="182">
        <v>375000</v>
      </c>
      <c r="I114" s="152"/>
      <c r="J114" s="173"/>
      <c r="K114" s="18"/>
      <c r="L114" s="19"/>
      <c r="M114" s="19"/>
    </row>
    <row r="115" spans="1:41" s="20" customFormat="1" ht="36" customHeight="1" thickBot="1" x14ac:dyDescent="0.25">
      <c r="A115" s="100" t="s">
        <v>128</v>
      </c>
      <c r="B115" s="101" t="s">
        <v>129</v>
      </c>
      <c r="C115" s="102" t="s">
        <v>130</v>
      </c>
      <c r="D115" s="103" t="s">
        <v>131</v>
      </c>
      <c r="E115" s="199"/>
      <c r="F115" s="200"/>
      <c r="G115" s="158">
        <f t="shared" si="16"/>
        <v>3000000</v>
      </c>
      <c r="H115" s="183">
        <v>3000000</v>
      </c>
      <c r="I115" s="181"/>
      <c r="J115" s="161"/>
      <c r="K115" s="18"/>
      <c r="L115" s="19"/>
      <c r="M115" s="19"/>
    </row>
    <row r="116" spans="1:41" s="20" customFormat="1" ht="41.25" customHeight="1" x14ac:dyDescent="0.2">
      <c r="A116" s="89"/>
      <c r="B116" s="90"/>
      <c r="C116" s="90"/>
      <c r="D116" s="114"/>
      <c r="E116" s="209" t="s">
        <v>186</v>
      </c>
      <c r="F116" s="210" t="s">
        <v>245</v>
      </c>
      <c r="G116" s="175">
        <f>H116+I116</f>
        <v>70000</v>
      </c>
      <c r="H116" s="176">
        <f>H118</f>
        <v>70000</v>
      </c>
      <c r="I116" s="177"/>
      <c r="J116" s="186"/>
      <c r="K116" s="18"/>
      <c r="L116" s="19"/>
      <c r="M116" s="19"/>
    </row>
    <row r="117" spans="1:41" s="20" customFormat="1" ht="18.75" customHeight="1" x14ac:dyDescent="0.2">
      <c r="A117" s="22"/>
      <c r="B117" s="23"/>
      <c r="C117" s="23"/>
      <c r="D117" s="24"/>
      <c r="E117" s="207" t="s">
        <v>1</v>
      </c>
      <c r="F117" s="194"/>
      <c r="G117" s="145"/>
      <c r="H117" s="146"/>
      <c r="I117" s="147"/>
      <c r="J117" s="148"/>
      <c r="K117" s="18"/>
      <c r="L117" s="19"/>
      <c r="M117" s="19"/>
    </row>
    <row r="118" spans="1:41" s="20" customFormat="1" ht="36" customHeight="1" x14ac:dyDescent="0.2">
      <c r="A118" s="25" t="s">
        <v>82</v>
      </c>
      <c r="B118" s="26"/>
      <c r="C118" s="23"/>
      <c r="D118" s="27" t="s">
        <v>83</v>
      </c>
      <c r="E118" s="195"/>
      <c r="F118" s="196"/>
      <c r="G118" s="145">
        <f t="shared" ref="G118" si="19">H118+I118</f>
        <v>70000</v>
      </c>
      <c r="H118" s="149">
        <f>H119</f>
        <v>70000</v>
      </c>
      <c r="I118" s="150"/>
      <c r="J118" s="148"/>
      <c r="K118" s="18"/>
      <c r="L118" s="19"/>
      <c r="M118" s="19"/>
    </row>
    <row r="119" spans="1:41" s="20" customFormat="1" ht="18.75" customHeight="1" thickBot="1" x14ac:dyDescent="0.25">
      <c r="A119" s="66" t="s">
        <v>85</v>
      </c>
      <c r="B119" s="67" t="s">
        <v>6</v>
      </c>
      <c r="C119" s="67" t="s">
        <v>2</v>
      </c>
      <c r="D119" s="68" t="s">
        <v>15</v>
      </c>
      <c r="E119" s="199"/>
      <c r="F119" s="200"/>
      <c r="G119" s="158">
        <f>H119</f>
        <v>70000</v>
      </c>
      <c r="H119" s="174">
        <v>70000</v>
      </c>
      <c r="I119" s="181"/>
      <c r="J119" s="161"/>
      <c r="K119" s="18"/>
      <c r="L119" s="19"/>
      <c r="M119" s="19"/>
    </row>
    <row r="120" spans="1:41" s="21" customFormat="1" ht="51" customHeight="1" x14ac:dyDescent="0.2">
      <c r="A120" s="15"/>
      <c r="B120" s="16"/>
      <c r="C120" s="16"/>
      <c r="D120" s="36"/>
      <c r="E120" s="205" t="s">
        <v>96</v>
      </c>
      <c r="F120" s="206" t="s">
        <v>209</v>
      </c>
      <c r="G120" s="142">
        <f>H120+I120</f>
        <v>350000</v>
      </c>
      <c r="H120" s="143">
        <f>H122</f>
        <v>350000</v>
      </c>
      <c r="I120" s="167"/>
      <c r="J120" s="157"/>
      <c r="K120" s="18"/>
      <c r="L120" s="19"/>
      <c r="M120" s="19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s="21" customFormat="1" ht="18" customHeight="1" x14ac:dyDescent="0.2">
      <c r="A121" s="22"/>
      <c r="B121" s="23"/>
      <c r="C121" s="23"/>
      <c r="D121" s="24"/>
      <c r="E121" s="207" t="s">
        <v>1</v>
      </c>
      <c r="F121" s="194"/>
      <c r="G121" s="145"/>
      <c r="H121" s="146"/>
      <c r="I121" s="147"/>
      <c r="J121" s="148"/>
      <c r="K121" s="18"/>
      <c r="L121" s="19"/>
      <c r="M121" s="19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s="21" customFormat="1" ht="36" customHeight="1" x14ac:dyDescent="0.2">
      <c r="A122" s="25" t="s">
        <v>82</v>
      </c>
      <c r="B122" s="26"/>
      <c r="C122" s="23"/>
      <c r="D122" s="27" t="s">
        <v>83</v>
      </c>
      <c r="E122" s="195"/>
      <c r="F122" s="196"/>
      <c r="G122" s="145">
        <f t="shared" ref="G122:G123" si="20">H122+I122</f>
        <v>350000</v>
      </c>
      <c r="H122" s="149">
        <f>H123</f>
        <v>350000</v>
      </c>
      <c r="I122" s="150"/>
      <c r="J122" s="148"/>
      <c r="K122" s="18"/>
      <c r="L122" s="19"/>
      <c r="M122" s="19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s="21" customFormat="1" ht="18" customHeight="1" thickBot="1" x14ac:dyDescent="0.25">
      <c r="A123" s="45" t="s">
        <v>84</v>
      </c>
      <c r="B123" s="46" t="s">
        <v>57</v>
      </c>
      <c r="C123" s="47" t="s">
        <v>58</v>
      </c>
      <c r="D123" s="48" t="s">
        <v>59</v>
      </c>
      <c r="E123" s="199"/>
      <c r="F123" s="200"/>
      <c r="G123" s="158">
        <f t="shared" si="20"/>
        <v>350000</v>
      </c>
      <c r="H123" s="174">
        <v>350000</v>
      </c>
      <c r="I123" s="181"/>
      <c r="J123" s="161"/>
      <c r="K123" s="18"/>
      <c r="L123" s="19"/>
      <c r="M123" s="19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s="21" customFormat="1" ht="52.5" customHeight="1" x14ac:dyDescent="0.2">
      <c r="A124" s="74"/>
      <c r="B124" s="75"/>
      <c r="C124" s="76"/>
      <c r="D124" s="77"/>
      <c r="E124" s="205" t="s">
        <v>182</v>
      </c>
      <c r="F124" s="206" t="s">
        <v>254</v>
      </c>
      <c r="G124" s="142">
        <f>H124+I124</f>
        <v>12750000</v>
      </c>
      <c r="H124" s="143">
        <f>H126</f>
        <v>50000</v>
      </c>
      <c r="I124" s="167">
        <f>I126</f>
        <v>12700000</v>
      </c>
      <c r="J124" s="180">
        <f>J126</f>
        <v>12700000</v>
      </c>
      <c r="K124" s="18"/>
      <c r="L124" s="19"/>
      <c r="M124" s="19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s="21" customFormat="1" ht="18" customHeight="1" x14ac:dyDescent="0.2">
      <c r="A125" s="32"/>
      <c r="B125" s="33"/>
      <c r="C125" s="34"/>
      <c r="D125" s="35"/>
      <c r="E125" s="207" t="s">
        <v>1</v>
      </c>
      <c r="F125" s="208"/>
      <c r="G125" s="145"/>
      <c r="H125" s="151"/>
      <c r="I125" s="152"/>
      <c r="J125" s="173"/>
      <c r="K125" s="18"/>
      <c r="L125" s="19"/>
      <c r="M125" s="19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s="21" customFormat="1" ht="18" customHeight="1" x14ac:dyDescent="0.2">
      <c r="A126" s="25" t="s">
        <v>122</v>
      </c>
      <c r="B126" s="26"/>
      <c r="C126" s="23"/>
      <c r="D126" s="27" t="s">
        <v>65</v>
      </c>
      <c r="E126" s="193"/>
      <c r="F126" s="194"/>
      <c r="G126" s="145">
        <f>H126+I126</f>
        <v>12750000</v>
      </c>
      <c r="H126" s="146">
        <f>SUM(H127:H129)</f>
        <v>50000</v>
      </c>
      <c r="I126" s="147">
        <f>SUM(I127:I129)</f>
        <v>12700000</v>
      </c>
      <c r="J126" s="154">
        <f>SUM(J127:J129)</f>
        <v>12700000</v>
      </c>
      <c r="K126" s="18"/>
      <c r="L126" s="19"/>
      <c r="M126" s="19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s="21" customFormat="1" ht="35.25" customHeight="1" x14ac:dyDescent="0.2">
      <c r="A127" s="111" t="s">
        <v>118</v>
      </c>
      <c r="B127" s="108" t="s">
        <v>119</v>
      </c>
      <c r="C127" s="109" t="s">
        <v>120</v>
      </c>
      <c r="D127" s="110" t="s">
        <v>121</v>
      </c>
      <c r="E127" s="193"/>
      <c r="F127" s="194"/>
      <c r="G127" s="145">
        <f t="shared" ref="G127:G129" si="21">H127+I127</f>
        <v>2700000</v>
      </c>
      <c r="H127" s="151"/>
      <c r="I127" s="152">
        <v>2700000</v>
      </c>
      <c r="J127" s="173">
        <f>I127</f>
        <v>2700000</v>
      </c>
      <c r="K127" s="18"/>
      <c r="L127" s="19"/>
      <c r="M127" s="19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s="21" customFormat="1" ht="18" customHeight="1" x14ac:dyDescent="0.2">
      <c r="A128" s="111" t="s">
        <v>144</v>
      </c>
      <c r="B128" s="108" t="s">
        <v>145</v>
      </c>
      <c r="C128" s="109" t="s">
        <v>136</v>
      </c>
      <c r="D128" s="110" t="s">
        <v>146</v>
      </c>
      <c r="E128" s="193"/>
      <c r="F128" s="194"/>
      <c r="G128" s="145">
        <f t="shared" si="21"/>
        <v>50000</v>
      </c>
      <c r="H128" s="151">
        <v>50000</v>
      </c>
      <c r="I128" s="152"/>
      <c r="J128" s="173"/>
      <c r="K128" s="18"/>
      <c r="L128" s="19"/>
      <c r="M128" s="19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s="21" customFormat="1" ht="18.75" customHeight="1" thickBot="1" x14ac:dyDescent="0.25">
      <c r="A129" s="104" t="s">
        <v>224</v>
      </c>
      <c r="B129" s="105" t="s">
        <v>213</v>
      </c>
      <c r="C129" s="106" t="s">
        <v>136</v>
      </c>
      <c r="D129" s="234" t="s">
        <v>147</v>
      </c>
      <c r="E129" s="199"/>
      <c r="F129" s="200"/>
      <c r="G129" s="158">
        <f t="shared" si="21"/>
        <v>10000000</v>
      </c>
      <c r="H129" s="174"/>
      <c r="I129" s="181">
        <v>10000000</v>
      </c>
      <c r="J129" s="161">
        <f>I129</f>
        <v>10000000</v>
      </c>
      <c r="K129" s="18"/>
      <c r="L129" s="19"/>
      <c r="M129" s="19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s="21" customFormat="1" ht="52.5" customHeight="1" x14ac:dyDescent="0.2">
      <c r="A130" s="74"/>
      <c r="B130" s="75"/>
      <c r="C130" s="76"/>
      <c r="D130" s="77"/>
      <c r="E130" s="205" t="s">
        <v>183</v>
      </c>
      <c r="F130" s="206" t="s">
        <v>246</v>
      </c>
      <c r="G130" s="165">
        <f>H130+I130</f>
        <v>83858632</v>
      </c>
      <c r="H130" s="166">
        <f>H132</f>
        <v>80358632</v>
      </c>
      <c r="I130" s="167">
        <f>I132</f>
        <v>3500000</v>
      </c>
      <c r="J130" s="180">
        <f>J132</f>
        <v>3500000</v>
      </c>
      <c r="K130" s="18"/>
      <c r="L130" s="19"/>
      <c r="M130" s="19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s="21" customFormat="1" ht="22.5" customHeight="1" x14ac:dyDescent="0.2">
      <c r="A131" s="111"/>
      <c r="B131" s="108"/>
      <c r="C131" s="109"/>
      <c r="D131" s="110"/>
      <c r="E131" s="207" t="s">
        <v>1</v>
      </c>
      <c r="F131" s="208"/>
      <c r="G131" s="168"/>
      <c r="H131" s="182"/>
      <c r="I131" s="152"/>
      <c r="J131" s="173"/>
      <c r="K131" s="18"/>
      <c r="L131" s="19"/>
      <c r="M131" s="19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s="99" customFormat="1" ht="22.5" customHeight="1" x14ac:dyDescent="0.2">
      <c r="A132" s="25" t="s">
        <v>80</v>
      </c>
      <c r="B132" s="26"/>
      <c r="C132" s="128"/>
      <c r="D132" s="27" t="s">
        <v>149</v>
      </c>
      <c r="E132" s="195"/>
      <c r="F132" s="196"/>
      <c r="G132" s="168">
        <f>H132+I132</f>
        <v>83858632</v>
      </c>
      <c r="H132" s="169">
        <f>SUM(H133:H138)</f>
        <v>80358632</v>
      </c>
      <c r="I132" s="147">
        <f t="shared" ref="I132:J132" si="22">SUM(I133:I138)</f>
        <v>3500000</v>
      </c>
      <c r="J132" s="154">
        <f t="shared" si="22"/>
        <v>3500000</v>
      </c>
      <c r="K132" s="96"/>
      <c r="L132" s="19"/>
      <c r="M132" s="97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</row>
    <row r="133" spans="1:41" s="21" customFormat="1" ht="18" customHeight="1" x14ac:dyDescent="0.2">
      <c r="A133" s="111" t="s">
        <v>150</v>
      </c>
      <c r="B133" s="108" t="s">
        <v>151</v>
      </c>
      <c r="C133" s="109" t="s">
        <v>152</v>
      </c>
      <c r="D133" s="110" t="s">
        <v>153</v>
      </c>
      <c r="E133" s="193"/>
      <c r="F133" s="194"/>
      <c r="G133" s="168">
        <f t="shared" ref="G133:G138" si="23">H133+I133</f>
        <v>16345725</v>
      </c>
      <c r="H133" s="182">
        <v>16275725</v>
      </c>
      <c r="I133" s="152">
        <v>70000</v>
      </c>
      <c r="J133" s="173">
        <f>I133</f>
        <v>70000</v>
      </c>
      <c r="K133" s="18"/>
      <c r="L133" s="19"/>
      <c r="M133" s="19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s="21" customFormat="1" ht="18" customHeight="1" x14ac:dyDescent="0.2">
      <c r="A134" s="111" t="s">
        <v>154</v>
      </c>
      <c r="B134" s="108" t="s">
        <v>155</v>
      </c>
      <c r="C134" s="109" t="s">
        <v>156</v>
      </c>
      <c r="D134" s="110" t="s">
        <v>157</v>
      </c>
      <c r="E134" s="193"/>
      <c r="F134" s="194"/>
      <c r="G134" s="168">
        <f t="shared" si="23"/>
        <v>5827396</v>
      </c>
      <c r="H134" s="182">
        <v>5827396</v>
      </c>
      <c r="I134" s="152"/>
      <c r="J134" s="173"/>
      <c r="K134" s="18"/>
      <c r="L134" s="19"/>
      <c r="M134" s="19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s="21" customFormat="1" ht="18" customHeight="1" x14ac:dyDescent="0.2">
      <c r="A135" s="115" t="s">
        <v>179</v>
      </c>
      <c r="B135" s="116" t="s">
        <v>180</v>
      </c>
      <c r="C135" s="117" t="s">
        <v>163</v>
      </c>
      <c r="D135" s="119" t="s">
        <v>181</v>
      </c>
      <c r="E135" s="193"/>
      <c r="F135" s="194"/>
      <c r="G135" s="168">
        <f>H135+I135</f>
        <v>26270638</v>
      </c>
      <c r="H135" s="182">
        <v>25850638</v>
      </c>
      <c r="I135" s="152">
        <v>420000</v>
      </c>
      <c r="J135" s="173">
        <f t="shared" ref="J135:J138" si="24">I135</f>
        <v>420000</v>
      </c>
      <c r="K135" s="18"/>
      <c r="L135" s="19"/>
      <c r="M135" s="19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s="21" customFormat="1" ht="18" customHeight="1" x14ac:dyDescent="0.2">
      <c r="A136" s="111" t="s">
        <v>161</v>
      </c>
      <c r="B136" s="108" t="s">
        <v>162</v>
      </c>
      <c r="C136" s="109" t="s">
        <v>163</v>
      </c>
      <c r="D136" s="110" t="s">
        <v>164</v>
      </c>
      <c r="E136" s="193"/>
      <c r="F136" s="194"/>
      <c r="G136" s="168">
        <f t="shared" si="23"/>
        <v>600000</v>
      </c>
      <c r="H136" s="182">
        <v>600000</v>
      </c>
      <c r="I136" s="152"/>
      <c r="J136" s="173"/>
      <c r="K136" s="18"/>
      <c r="L136" s="19"/>
      <c r="M136" s="19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s="21" customFormat="1" ht="39" customHeight="1" x14ac:dyDescent="0.2">
      <c r="A137" s="111" t="s">
        <v>165</v>
      </c>
      <c r="B137" s="108" t="s">
        <v>166</v>
      </c>
      <c r="C137" s="109" t="s">
        <v>167</v>
      </c>
      <c r="D137" s="110" t="s">
        <v>168</v>
      </c>
      <c r="E137" s="193"/>
      <c r="F137" s="194"/>
      <c r="G137" s="168">
        <f t="shared" si="23"/>
        <v>12933170</v>
      </c>
      <c r="H137" s="182">
        <v>12933170</v>
      </c>
      <c r="I137" s="152"/>
      <c r="J137" s="173"/>
      <c r="K137" s="18"/>
      <c r="L137" s="19"/>
      <c r="M137" s="19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s="21" customFormat="1" ht="51.75" customHeight="1" thickBot="1" x14ac:dyDescent="0.25">
      <c r="A138" s="111" t="s">
        <v>169</v>
      </c>
      <c r="B138" s="108" t="s">
        <v>170</v>
      </c>
      <c r="C138" s="109" t="s">
        <v>167</v>
      </c>
      <c r="D138" s="110" t="s">
        <v>171</v>
      </c>
      <c r="E138" s="193"/>
      <c r="F138" s="194"/>
      <c r="G138" s="168">
        <f t="shared" si="23"/>
        <v>21881703</v>
      </c>
      <c r="H138" s="183">
        <v>18871703</v>
      </c>
      <c r="I138" s="181">
        <v>3010000</v>
      </c>
      <c r="J138" s="161">
        <f t="shared" si="24"/>
        <v>3010000</v>
      </c>
      <c r="K138" s="18"/>
      <c r="L138" s="19"/>
      <c r="M138" s="19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s="21" customFormat="1" ht="63" customHeight="1" x14ac:dyDescent="0.2">
      <c r="A139" s="74"/>
      <c r="B139" s="75"/>
      <c r="C139" s="76"/>
      <c r="D139" s="77"/>
      <c r="E139" s="205" t="s">
        <v>172</v>
      </c>
      <c r="F139" s="206" t="s">
        <v>247</v>
      </c>
      <c r="G139" s="142">
        <f>H139+I139</f>
        <v>95815631</v>
      </c>
      <c r="H139" s="143">
        <f>H141+H144</f>
        <v>249750</v>
      </c>
      <c r="I139" s="143">
        <f>I141+I144</f>
        <v>95565881</v>
      </c>
      <c r="J139" s="144">
        <f>J141+J144</f>
        <v>95565881</v>
      </c>
      <c r="K139" s="18"/>
      <c r="L139" s="19"/>
      <c r="M139" s="19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s="21" customFormat="1" ht="22.5" customHeight="1" x14ac:dyDescent="0.2">
      <c r="A140" s="111"/>
      <c r="B140" s="108"/>
      <c r="C140" s="109"/>
      <c r="D140" s="110"/>
      <c r="E140" s="207" t="s">
        <v>1</v>
      </c>
      <c r="F140" s="208"/>
      <c r="G140" s="145"/>
      <c r="H140" s="151"/>
      <c r="I140" s="152"/>
      <c r="J140" s="173"/>
      <c r="K140" s="18"/>
      <c r="L140" s="19"/>
      <c r="M140" s="19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s="21" customFormat="1" ht="18" customHeight="1" x14ac:dyDescent="0.2">
      <c r="A141" s="25" t="s">
        <v>10</v>
      </c>
      <c r="B141" s="26"/>
      <c r="C141" s="23"/>
      <c r="D141" s="44" t="s">
        <v>4</v>
      </c>
      <c r="E141" s="207"/>
      <c r="F141" s="208"/>
      <c r="G141" s="145">
        <f>I141</f>
        <v>500000</v>
      </c>
      <c r="H141" s="151"/>
      <c r="I141" s="147">
        <f>I142</f>
        <v>500000</v>
      </c>
      <c r="J141" s="148">
        <f>J142</f>
        <v>500000</v>
      </c>
      <c r="K141" s="18"/>
      <c r="L141" s="19"/>
      <c r="M141" s="19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s="21" customFormat="1" ht="18" customHeight="1" x14ac:dyDescent="0.2">
      <c r="A142" s="115" t="s">
        <v>41</v>
      </c>
      <c r="B142" s="116" t="s">
        <v>42</v>
      </c>
      <c r="C142" s="117" t="s">
        <v>9</v>
      </c>
      <c r="D142" s="119" t="s">
        <v>43</v>
      </c>
      <c r="E142" s="207"/>
      <c r="F142" s="208"/>
      <c r="G142" s="145">
        <f>I142</f>
        <v>500000</v>
      </c>
      <c r="H142" s="151"/>
      <c r="I142" s="152">
        <v>500000</v>
      </c>
      <c r="J142" s="173">
        <f>I142</f>
        <v>500000</v>
      </c>
      <c r="K142" s="18"/>
      <c r="L142" s="19"/>
      <c r="M142" s="19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s="21" customFormat="1" ht="18" customHeight="1" x14ac:dyDescent="0.2">
      <c r="A143" s="115"/>
      <c r="B143" s="116"/>
      <c r="C143" s="117"/>
      <c r="D143" s="119"/>
      <c r="E143" s="193"/>
      <c r="F143" s="194"/>
      <c r="G143" s="260"/>
      <c r="H143" s="274"/>
      <c r="I143" s="275"/>
      <c r="J143" s="276"/>
      <c r="K143" s="18"/>
      <c r="L143" s="19"/>
      <c r="M143" s="19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s="99" customFormat="1" ht="37.5" customHeight="1" x14ac:dyDescent="0.2">
      <c r="A144" s="113" t="s">
        <v>133</v>
      </c>
      <c r="B144" s="129"/>
      <c r="C144" s="130"/>
      <c r="D144" s="112" t="s">
        <v>134</v>
      </c>
      <c r="E144" s="195"/>
      <c r="F144" s="196"/>
      <c r="G144" s="145">
        <f>H144+I144</f>
        <v>95315631</v>
      </c>
      <c r="H144" s="146">
        <f>SUM(H145:H153)</f>
        <v>249750</v>
      </c>
      <c r="I144" s="146">
        <f>SUM(I145:I153)</f>
        <v>95065881</v>
      </c>
      <c r="J144" s="185">
        <f>SUM(J145:J153)</f>
        <v>95065881</v>
      </c>
      <c r="K144" s="96"/>
      <c r="L144" s="19"/>
      <c r="M144" s="97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</row>
    <row r="145" spans="1:41" s="21" customFormat="1" ht="18.75" customHeight="1" x14ac:dyDescent="0.2">
      <c r="A145" s="62" t="s">
        <v>223</v>
      </c>
      <c r="B145" s="108" t="s">
        <v>3</v>
      </c>
      <c r="C145" s="109" t="s">
        <v>22</v>
      </c>
      <c r="D145" s="224" t="s">
        <v>23</v>
      </c>
      <c r="E145" s="207"/>
      <c r="F145" s="208"/>
      <c r="G145" s="145">
        <f t="shared" ref="G145:G149" si="25">H145+I145</f>
        <v>99900</v>
      </c>
      <c r="H145" s="151">
        <v>99900</v>
      </c>
      <c r="I145" s="151"/>
      <c r="J145" s="223"/>
      <c r="K145" s="18"/>
      <c r="L145" s="19"/>
      <c r="M145" s="19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s="21" customFormat="1" ht="33.75" customHeight="1" x14ac:dyDescent="0.2">
      <c r="A146" s="111" t="s">
        <v>137</v>
      </c>
      <c r="B146" s="108" t="s">
        <v>119</v>
      </c>
      <c r="C146" s="109" t="s">
        <v>120</v>
      </c>
      <c r="D146" s="110" t="s">
        <v>121</v>
      </c>
      <c r="E146" s="207"/>
      <c r="F146" s="208"/>
      <c r="G146" s="145">
        <f t="shared" si="25"/>
        <v>23207431</v>
      </c>
      <c r="H146" s="151">
        <v>149850</v>
      </c>
      <c r="I146" s="152">
        <v>23057581</v>
      </c>
      <c r="J146" s="173">
        <f t="shared" ref="J146:J153" si="26">I146</f>
        <v>23057581</v>
      </c>
      <c r="K146" s="18"/>
      <c r="L146" s="19"/>
      <c r="M146" s="19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s="21" customFormat="1" ht="18.75" customHeight="1" x14ac:dyDescent="0.2">
      <c r="A147" s="111" t="s">
        <v>212</v>
      </c>
      <c r="B147" s="108" t="s">
        <v>213</v>
      </c>
      <c r="C147" s="109" t="s">
        <v>136</v>
      </c>
      <c r="D147" s="110" t="s">
        <v>147</v>
      </c>
      <c r="E147" s="207"/>
      <c r="F147" s="208"/>
      <c r="G147" s="145">
        <f t="shared" si="25"/>
        <v>12032965</v>
      </c>
      <c r="H147" s="151"/>
      <c r="I147" s="152">
        <f>9032965+3000000</f>
        <v>12032965</v>
      </c>
      <c r="J147" s="173">
        <f t="shared" si="26"/>
        <v>12032965</v>
      </c>
      <c r="K147" s="18"/>
      <c r="L147" s="19"/>
      <c r="M147" s="19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s="21" customFormat="1" ht="18" customHeight="1" x14ac:dyDescent="0.2">
      <c r="A148" s="111" t="s">
        <v>143</v>
      </c>
      <c r="B148" s="108" t="s">
        <v>46</v>
      </c>
      <c r="C148" s="109" t="s">
        <v>47</v>
      </c>
      <c r="D148" s="110" t="s">
        <v>48</v>
      </c>
      <c r="E148" s="207"/>
      <c r="F148" s="208"/>
      <c r="G148" s="145">
        <f t="shared" si="25"/>
        <v>10000000</v>
      </c>
      <c r="H148" s="151"/>
      <c r="I148" s="152">
        <v>10000000</v>
      </c>
      <c r="J148" s="173">
        <f t="shared" si="26"/>
        <v>10000000</v>
      </c>
      <c r="K148" s="18"/>
      <c r="L148" s="19"/>
      <c r="M148" s="19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s="21" customFormat="1" ht="18" customHeight="1" x14ac:dyDescent="0.2">
      <c r="A149" s="111" t="s">
        <v>214</v>
      </c>
      <c r="B149" s="108" t="s">
        <v>215</v>
      </c>
      <c r="C149" s="109" t="s">
        <v>189</v>
      </c>
      <c r="D149" s="110" t="s">
        <v>216</v>
      </c>
      <c r="E149" s="207"/>
      <c r="F149" s="208"/>
      <c r="G149" s="145">
        <f t="shared" si="25"/>
        <v>7400000</v>
      </c>
      <c r="H149" s="151"/>
      <c r="I149" s="152">
        <v>7400000</v>
      </c>
      <c r="J149" s="173">
        <f t="shared" si="26"/>
        <v>7400000</v>
      </c>
      <c r="K149" s="18"/>
      <c r="L149" s="19"/>
      <c r="M149" s="19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s="21" customFormat="1" ht="36.75" customHeight="1" x14ac:dyDescent="0.2">
      <c r="A150" s="111" t="s">
        <v>173</v>
      </c>
      <c r="B150" s="108" t="s">
        <v>158</v>
      </c>
      <c r="C150" s="109" t="s">
        <v>159</v>
      </c>
      <c r="D150" s="110" t="s">
        <v>160</v>
      </c>
      <c r="E150" s="207"/>
      <c r="F150" s="208"/>
      <c r="G150" s="145">
        <f t="shared" ref="G150:G153" si="27">H150+I150</f>
        <v>22378302</v>
      </c>
      <c r="H150" s="151"/>
      <c r="I150" s="152">
        <v>22378302</v>
      </c>
      <c r="J150" s="173">
        <f t="shared" si="26"/>
        <v>22378302</v>
      </c>
      <c r="K150" s="18"/>
      <c r="L150" s="19"/>
      <c r="M150" s="19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s="21" customFormat="1" ht="18.75" customHeight="1" x14ac:dyDescent="0.2">
      <c r="A151" s="111" t="s">
        <v>217</v>
      </c>
      <c r="B151" s="108" t="s">
        <v>218</v>
      </c>
      <c r="C151" s="109" t="s">
        <v>163</v>
      </c>
      <c r="D151" s="131" t="s">
        <v>219</v>
      </c>
      <c r="E151" s="207"/>
      <c r="F151" s="208"/>
      <c r="G151" s="145">
        <f t="shared" si="27"/>
        <v>800000</v>
      </c>
      <c r="H151" s="151"/>
      <c r="I151" s="152">
        <v>800000</v>
      </c>
      <c r="J151" s="173">
        <f t="shared" si="26"/>
        <v>800000</v>
      </c>
      <c r="K151" s="18"/>
      <c r="L151" s="19"/>
      <c r="M151" s="19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s="21" customFormat="1" ht="18" customHeight="1" x14ac:dyDescent="0.2">
      <c r="A152" s="111" t="s">
        <v>138</v>
      </c>
      <c r="B152" s="108" t="s">
        <v>42</v>
      </c>
      <c r="C152" s="109" t="s">
        <v>9</v>
      </c>
      <c r="D152" s="110" t="s">
        <v>43</v>
      </c>
      <c r="E152" s="207"/>
      <c r="F152" s="208"/>
      <c r="G152" s="145">
        <f t="shared" si="27"/>
        <v>19297033</v>
      </c>
      <c r="H152" s="151"/>
      <c r="I152" s="152">
        <v>19297033</v>
      </c>
      <c r="J152" s="173">
        <f t="shared" si="26"/>
        <v>19297033</v>
      </c>
      <c r="K152" s="18"/>
      <c r="L152" s="19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s="21" customFormat="1" ht="32.25" customHeight="1" thickBot="1" x14ac:dyDescent="0.25">
      <c r="A153" s="134" t="s">
        <v>220</v>
      </c>
      <c r="B153" s="135" t="s">
        <v>221</v>
      </c>
      <c r="C153" s="136" t="s">
        <v>9</v>
      </c>
      <c r="D153" s="137" t="s">
        <v>222</v>
      </c>
      <c r="E153" s="277"/>
      <c r="F153" s="278"/>
      <c r="G153" s="187">
        <f t="shared" si="27"/>
        <v>100000</v>
      </c>
      <c r="H153" s="188"/>
      <c r="I153" s="189">
        <v>100000</v>
      </c>
      <c r="J153" s="161">
        <f t="shared" si="26"/>
        <v>100000</v>
      </c>
      <c r="K153" s="18"/>
      <c r="L153" s="19"/>
      <c r="M153" s="19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s="21" customFormat="1" ht="46.5" customHeight="1" x14ac:dyDescent="0.2">
      <c r="A154" s="15"/>
      <c r="B154" s="16"/>
      <c r="C154" s="16"/>
      <c r="D154" s="36"/>
      <c r="E154" s="205" t="s">
        <v>228</v>
      </c>
      <c r="F154" s="206" t="s">
        <v>248</v>
      </c>
      <c r="G154" s="142">
        <f>I154</f>
        <v>37392418</v>
      </c>
      <c r="H154" s="257"/>
      <c r="I154" s="167">
        <f>I156</f>
        <v>37392418</v>
      </c>
      <c r="J154" s="157">
        <f>J156</f>
        <v>37392418</v>
      </c>
      <c r="K154" s="18"/>
      <c r="L154" s="19"/>
      <c r="M154" s="19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s="21" customFormat="1" ht="18" customHeight="1" x14ac:dyDescent="0.2">
      <c r="A155" s="22"/>
      <c r="B155" s="23"/>
      <c r="C155" s="23"/>
      <c r="D155" s="24"/>
      <c r="E155" s="207" t="s">
        <v>1</v>
      </c>
      <c r="F155" s="208"/>
      <c r="G155" s="145"/>
      <c r="H155" s="151"/>
      <c r="I155" s="152"/>
      <c r="J155" s="173"/>
      <c r="K155" s="18"/>
      <c r="L155" s="19"/>
      <c r="M155" s="19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s="21" customFormat="1" ht="36" customHeight="1" x14ac:dyDescent="0.2">
      <c r="A156" s="25" t="s">
        <v>82</v>
      </c>
      <c r="B156" s="26"/>
      <c r="C156" s="23"/>
      <c r="D156" s="27" t="s">
        <v>83</v>
      </c>
      <c r="E156" s="207"/>
      <c r="F156" s="208"/>
      <c r="G156" s="145">
        <f>I156</f>
        <v>37392418</v>
      </c>
      <c r="H156" s="151"/>
      <c r="I156" s="147">
        <f>I157</f>
        <v>37392418</v>
      </c>
      <c r="J156" s="148">
        <f>J157</f>
        <v>37392418</v>
      </c>
      <c r="K156" s="18"/>
      <c r="L156" s="19"/>
      <c r="M156" s="19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s="21" customFormat="1" ht="21" customHeight="1" thickBot="1" x14ac:dyDescent="0.25">
      <c r="A157" s="45" t="s">
        <v>229</v>
      </c>
      <c r="B157" s="46" t="s">
        <v>230</v>
      </c>
      <c r="C157" s="47" t="s">
        <v>95</v>
      </c>
      <c r="D157" s="48" t="s">
        <v>231</v>
      </c>
      <c r="E157" s="246"/>
      <c r="F157" s="247"/>
      <c r="G157" s="158">
        <f>I157</f>
        <v>37392418</v>
      </c>
      <c r="H157" s="174"/>
      <c r="I157" s="181">
        <v>37392418</v>
      </c>
      <c r="J157" s="161">
        <f>I157</f>
        <v>37392418</v>
      </c>
      <c r="K157" s="18"/>
      <c r="L157" s="19"/>
      <c r="M157" s="19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s="21" customFormat="1" ht="38.25" customHeight="1" x14ac:dyDescent="0.2">
      <c r="A158" s="124"/>
      <c r="B158" s="125"/>
      <c r="C158" s="126"/>
      <c r="D158" s="127"/>
      <c r="E158" s="209" t="s">
        <v>202</v>
      </c>
      <c r="F158" s="210" t="s">
        <v>203</v>
      </c>
      <c r="G158" s="175">
        <f>H158+I158</f>
        <v>3810025</v>
      </c>
      <c r="H158" s="176">
        <f>H161</f>
        <v>3715025</v>
      </c>
      <c r="I158" s="177">
        <f>I160</f>
        <v>95000</v>
      </c>
      <c r="J158" s="186">
        <f>J160</f>
        <v>95000</v>
      </c>
      <c r="K158" s="18"/>
      <c r="L158" s="19"/>
      <c r="M158" s="19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s="21" customFormat="1" ht="21" customHeight="1" x14ac:dyDescent="0.2">
      <c r="A159" s="32"/>
      <c r="B159" s="33"/>
      <c r="C159" s="34"/>
      <c r="D159" s="35"/>
      <c r="E159" s="207" t="s">
        <v>1</v>
      </c>
      <c r="F159" s="208"/>
      <c r="G159" s="145"/>
      <c r="H159" s="151"/>
      <c r="I159" s="152"/>
      <c r="J159" s="173"/>
      <c r="K159" s="18"/>
      <c r="L159" s="19"/>
      <c r="M159" s="19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s="21" customFormat="1" ht="21" customHeight="1" x14ac:dyDescent="0.2">
      <c r="A160" s="25" t="s">
        <v>10</v>
      </c>
      <c r="B160" s="26"/>
      <c r="C160" s="23"/>
      <c r="D160" s="27" t="s">
        <v>4</v>
      </c>
      <c r="E160" s="193"/>
      <c r="F160" s="194"/>
      <c r="G160" s="145">
        <f>H160+I160</f>
        <v>3810025</v>
      </c>
      <c r="H160" s="146">
        <f>H161</f>
        <v>3715025</v>
      </c>
      <c r="I160" s="147">
        <f>I161</f>
        <v>95000</v>
      </c>
      <c r="J160" s="148">
        <f>J161</f>
        <v>95000</v>
      </c>
      <c r="K160" s="18"/>
      <c r="L160" s="19"/>
      <c r="M160" s="19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s="21" customFormat="1" ht="21" customHeight="1" thickBot="1" x14ac:dyDescent="0.25">
      <c r="A161" s="120" t="s">
        <v>21</v>
      </c>
      <c r="B161" s="121" t="s">
        <v>3</v>
      </c>
      <c r="C161" s="122" t="s">
        <v>22</v>
      </c>
      <c r="D161" s="123" t="s">
        <v>23</v>
      </c>
      <c r="E161" s="199"/>
      <c r="F161" s="200"/>
      <c r="G161" s="158">
        <f>H161+I161</f>
        <v>3810025</v>
      </c>
      <c r="H161" s="174">
        <v>3715025</v>
      </c>
      <c r="I161" s="181">
        <v>95000</v>
      </c>
      <c r="J161" s="161">
        <f>I161</f>
        <v>95000</v>
      </c>
      <c r="K161" s="18"/>
      <c r="L161" s="19"/>
      <c r="M161" s="19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s="21" customFormat="1" ht="54" customHeight="1" x14ac:dyDescent="0.2">
      <c r="A162" s="15"/>
      <c r="B162" s="16"/>
      <c r="C162" s="16"/>
      <c r="D162" s="36"/>
      <c r="E162" s="205" t="s">
        <v>249</v>
      </c>
      <c r="F162" s="206" t="s">
        <v>250</v>
      </c>
      <c r="G162" s="142">
        <f>H162+I162</f>
        <v>205000</v>
      </c>
      <c r="H162" s="143">
        <f>H164</f>
        <v>205000</v>
      </c>
      <c r="I162" s="167"/>
      <c r="J162" s="157"/>
      <c r="K162" s="18"/>
      <c r="L162" s="19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s="21" customFormat="1" ht="21" customHeight="1" x14ac:dyDescent="0.2">
      <c r="A163" s="22"/>
      <c r="B163" s="23"/>
      <c r="C163" s="23"/>
      <c r="D163" s="24"/>
      <c r="E163" s="207" t="s">
        <v>1</v>
      </c>
      <c r="F163" s="208"/>
      <c r="G163" s="145"/>
      <c r="H163" s="146"/>
      <c r="I163" s="147"/>
      <c r="J163" s="148"/>
      <c r="K163" s="18"/>
      <c r="L163" s="19"/>
      <c r="M163" s="19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s="21" customFormat="1" ht="21" customHeight="1" x14ac:dyDescent="0.2">
      <c r="A164" s="25" t="s">
        <v>10</v>
      </c>
      <c r="B164" s="26"/>
      <c r="C164" s="23"/>
      <c r="D164" s="27" t="s">
        <v>4</v>
      </c>
      <c r="E164" s="193"/>
      <c r="F164" s="194"/>
      <c r="G164" s="145">
        <f>G165</f>
        <v>205000</v>
      </c>
      <c r="H164" s="146">
        <f>H165</f>
        <v>205000</v>
      </c>
      <c r="I164" s="147"/>
      <c r="J164" s="148"/>
      <c r="K164" s="18"/>
      <c r="L164" s="19"/>
      <c r="M164" s="19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s="21" customFormat="1" ht="21" customHeight="1" thickBot="1" x14ac:dyDescent="0.25">
      <c r="A165" s="225" t="s">
        <v>45</v>
      </c>
      <c r="B165" s="226" t="s">
        <v>46</v>
      </c>
      <c r="C165" s="226" t="s">
        <v>47</v>
      </c>
      <c r="D165" s="227" t="s">
        <v>48</v>
      </c>
      <c r="E165" s="201"/>
      <c r="F165" s="202"/>
      <c r="G165" s="179">
        <f>H165</f>
        <v>205000</v>
      </c>
      <c r="H165" s="162">
        <v>205000</v>
      </c>
      <c r="I165" s="228"/>
      <c r="J165" s="229"/>
      <c r="K165" s="18"/>
      <c r="L165" s="19"/>
      <c r="M165" s="19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s="21" customFormat="1" ht="52.5" customHeight="1" x14ac:dyDescent="0.2">
      <c r="A166" s="15"/>
      <c r="B166" s="16"/>
      <c r="C166" s="16"/>
      <c r="D166" s="31"/>
      <c r="E166" s="205" t="s">
        <v>232</v>
      </c>
      <c r="F166" s="206" t="s">
        <v>255</v>
      </c>
      <c r="G166" s="142">
        <f t="shared" ref="G166" si="28">H166+I166</f>
        <v>7275</v>
      </c>
      <c r="H166" s="155">
        <f>H168</f>
        <v>7275</v>
      </c>
      <c r="I166" s="261"/>
      <c r="J166" s="262"/>
      <c r="K166" s="18"/>
      <c r="L166" s="19"/>
      <c r="M166" s="19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s="21" customFormat="1" ht="18" customHeight="1" x14ac:dyDescent="0.2">
      <c r="A167" s="22"/>
      <c r="B167" s="23"/>
      <c r="C167" s="23"/>
      <c r="D167" s="43"/>
      <c r="E167" s="207" t="s">
        <v>1</v>
      </c>
      <c r="F167" s="208"/>
      <c r="G167" s="145"/>
      <c r="H167" s="146"/>
      <c r="I167" s="263"/>
      <c r="J167" s="264"/>
      <c r="K167" s="18"/>
      <c r="L167" s="19"/>
      <c r="M167" s="19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s="21" customFormat="1" ht="18" customHeight="1" x14ac:dyDescent="0.2">
      <c r="A168" s="25" t="s">
        <v>10</v>
      </c>
      <c r="B168" s="26"/>
      <c r="C168" s="23"/>
      <c r="D168" s="44" t="s">
        <v>4</v>
      </c>
      <c r="E168" s="258"/>
      <c r="F168" s="259"/>
      <c r="G168" s="145">
        <f>H168+I168</f>
        <v>7275</v>
      </c>
      <c r="H168" s="149">
        <f>H169</f>
        <v>7275</v>
      </c>
      <c r="I168" s="265"/>
      <c r="J168" s="264"/>
      <c r="K168" s="18"/>
      <c r="L168" s="19"/>
      <c r="M168" s="19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s="21" customFormat="1" ht="18" customHeight="1" thickBot="1" x14ac:dyDescent="0.25">
      <c r="A169" s="266" t="s">
        <v>21</v>
      </c>
      <c r="B169" s="267" t="s">
        <v>3</v>
      </c>
      <c r="C169" s="267" t="s">
        <v>22</v>
      </c>
      <c r="D169" s="268" t="s">
        <v>23</v>
      </c>
      <c r="E169" s="269"/>
      <c r="F169" s="270"/>
      <c r="G169" s="158">
        <f>H169</f>
        <v>7275</v>
      </c>
      <c r="H169" s="271">
        <v>7275</v>
      </c>
      <c r="I169" s="272"/>
      <c r="J169" s="273"/>
      <c r="K169" s="18"/>
      <c r="L169" s="19"/>
      <c r="M169" s="19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s="11" customFormat="1" ht="29.25" customHeight="1" thickBot="1" x14ac:dyDescent="0.3">
      <c r="A170" s="230" t="s">
        <v>29</v>
      </c>
      <c r="B170" s="231" t="s">
        <v>29</v>
      </c>
      <c r="C170" s="231" t="s">
        <v>29</v>
      </c>
      <c r="D170" s="231" t="s">
        <v>30</v>
      </c>
      <c r="E170" s="231" t="s">
        <v>29</v>
      </c>
      <c r="F170" s="232" t="s">
        <v>29</v>
      </c>
      <c r="G170" s="233">
        <f>G14+G21+G25+G29+G35+G39+G48+G76+G84+G89+G96+G101+G105+G116+G120+G124+G130+G139+G154+G158+G162+G166</f>
        <v>412080035</v>
      </c>
      <c r="H170" s="190">
        <f t="shared" ref="H170:J170" si="29">H14+H21+H25+H29+H35+H39+H48+H76+H84+H89+H96+H101+H105+H116+H120+H124+H130+H139+H154+H158+H162+H166</f>
        <v>187061575</v>
      </c>
      <c r="I170" s="191">
        <f t="shared" si="29"/>
        <v>225018460</v>
      </c>
      <c r="J170" s="192">
        <f t="shared" si="29"/>
        <v>224859160</v>
      </c>
      <c r="L170" s="19"/>
      <c r="M170" s="19"/>
    </row>
    <row r="171" spans="1:41" s="11" customFormat="1" ht="69" customHeight="1" x14ac:dyDescent="0.25">
      <c r="C171" s="37"/>
      <c r="G171" s="12"/>
      <c r="H171" s="12"/>
      <c r="I171" s="303">
        <f>I170-J170</f>
        <v>159300</v>
      </c>
      <c r="J171" s="303"/>
      <c r="K171" s="12"/>
      <c r="L171" s="19"/>
      <c r="M171" s="12"/>
    </row>
    <row r="172" spans="1:41" s="38" customFormat="1" ht="15" x14ac:dyDescent="0.25">
      <c r="A172" s="286" t="s">
        <v>234</v>
      </c>
      <c r="B172" s="286"/>
      <c r="C172" s="286"/>
      <c r="G172" s="284" t="s">
        <v>142</v>
      </c>
      <c r="H172" s="284"/>
      <c r="I172" s="284"/>
      <c r="J172" s="39"/>
      <c r="L172" s="19"/>
      <c r="M172" s="39"/>
    </row>
    <row r="173" spans="1:41" s="4" customFormat="1" ht="15" x14ac:dyDescent="0.2">
      <c r="C173" s="6"/>
      <c r="G173" s="7"/>
      <c r="J173" s="5"/>
      <c r="L173" s="19"/>
      <c r="M173" s="5"/>
    </row>
    <row r="174" spans="1:41" s="4" customFormat="1" ht="15" x14ac:dyDescent="0.2">
      <c r="C174" s="6"/>
      <c r="J174" s="5"/>
      <c r="L174" s="19"/>
      <c r="M174" s="5"/>
    </row>
    <row r="175" spans="1:41" s="4" customFormat="1" x14ac:dyDescent="0.2">
      <c r="C175" s="6"/>
      <c r="G175" s="5"/>
      <c r="H175" s="5"/>
      <c r="I175" s="5"/>
      <c r="J175" s="5"/>
      <c r="L175" s="5"/>
      <c r="M175" s="5"/>
    </row>
    <row r="176" spans="1:41" s="4" customFormat="1" x14ac:dyDescent="0.2">
      <c r="C176" s="6"/>
      <c r="J176" s="5"/>
      <c r="L176" s="5"/>
      <c r="M176" s="5"/>
    </row>
    <row r="177" spans="1:13" s="4" customFormat="1" x14ac:dyDescent="0.2">
      <c r="C177" s="6"/>
      <c r="J177" s="5"/>
      <c r="L177" s="5"/>
      <c r="M177" s="5"/>
    </row>
    <row r="178" spans="1:13" s="4" customFormat="1" x14ac:dyDescent="0.2">
      <c r="C178" s="6"/>
      <c r="J178" s="5"/>
      <c r="L178" s="5"/>
      <c r="M178" s="5"/>
    </row>
    <row r="179" spans="1:13" s="4" customFormat="1" x14ac:dyDescent="0.2">
      <c r="C179" s="6"/>
      <c r="J179" s="5"/>
      <c r="L179" s="5"/>
      <c r="M179" s="5"/>
    </row>
    <row r="180" spans="1:13" s="4" customFormat="1" x14ac:dyDescent="0.2">
      <c r="C180" s="6"/>
      <c r="L180" s="5"/>
      <c r="M180" s="5"/>
    </row>
    <row r="181" spans="1:13" s="4" customFormat="1" x14ac:dyDescent="0.2">
      <c r="C181" s="6"/>
      <c r="L181" s="5"/>
      <c r="M181" s="5"/>
    </row>
    <row r="182" spans="1:13" x14ac:dyDescent="0.2">
      <c r="A182" s="4"/>
      <c r="B182" s="4"/>
      <c r="C182" s="6"/>
      <c r="D182" s="4"/>
      <c r="E182" s="4"/>
      <c r="F182" s="4"/>
      <c r="G182" s="4"/>
      <c r="H182" s="4"/>
      <c r="I182" s="4"/>
      <c r="J182" s="4"/>
    </row>
    <row r="183" spans="1:13" x14ac:dyDescent="0.2">
      <c r="A183" s="4"/>
      <c r="B183" s="4"/>
      <c r="C183" s="6"/>
      <c r="D183" s="4"/>
      <c r="E183" s="4"/>
      <c r="F183" s="4"/>
      <c r="G183" s="4"/>
      <c r="H183" s="4"/>
      <c r="I183" s="4"/>
      <c r="J183" s="4"/>
    </row>
    <row r="184" spans="1:13" x14ac:dyDescent="0.2">
      <c r="A184" s="4"/>
      <c r="B184" s="4"/>
      <c r="C184" s="6"/>
      <c r="D184" s="4"/>
      <c r="E184" s="4"/>
      <c r="F184" s="4"/>
      <c r="G184" s="4"/>
      <c r="H184" s="4"/>
      <c r="I184" s="4"/>
      <c r="J184" s="4"/>
    </row>
    <row r="185" spans="1:13" x14ac:dyDescent="0.2">
      <c r="A185" s="4"/>
      <c r="B185" s="4"/>
      <c r="C185" s="6"/>
      <c r="D185" s="4"/>
      <c r="E185" s="4"/>
      <c r="F185" s="4"/>
      <c r="G185" s="4"/>
      <c r="H185" s="4"/>
      <c r="I185" s="4"/>
      <c r="J185" s="4"/>
    </row>
  </sheetData>
  <mergeCells count="21">
    <mergeCell ref="G172:I172"/>
    <mergeCell ref="A1:B1"/>
    <mergeCell ref="A172:C172"/>
    <mergeCell ref="A6:J6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  <mergeCell ref="A7:J7"/>
    <mergeCell ref="I171:J171"/>
    <mergeCell ref="A8:J8"/>
    <mergeCell ref="A9:J9"/>
    <mergeCell ref="I1:J1"/>
    <mergeCell ref="I2:J2"/>
    <mergeCell ref="I3:J3"/>
    <mergeCell ref="I4:J4"/>
  </mergeCells>
  <phoneticPr fontId="0" type="noConversion"/>
  <pageMargins left="0.35433070866141736" right="0.15748031496062992" top="0.55118110236220474" bottom="0.19685039370078741" header="0.51181102362204722" footer="0.19685039370078741"/>
  <pageSetup paperSize="9" scale="49" orientation="landscape" r:id="rId1"/>
  <headerFooter alignWithMargins="0"/>
  <rowBreaks count="4" manualBreakCount="4">
    <brk id="44" max="9" man="1"/>
    <brk id="88" max="9" man="1"/>
    <brk id="119" max="9" man="1"/>
    <brk id="153" max="9" man="1"/>
  </rowBreaks>
  <ignoredErrors>
    <ignoredError sqref="G11:G13" emptyCellReference="1"/>
    <ignoredError sqref="G1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Головне фінансове управління Дніпропетр. обл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Корж Ірина Олександрівна</cp:lastModifiedBy>
  <cp:lastPrinted>2024-12-05T06:58:13Z</cp:lastPrinted>
  <dcterms:created xsi:type="dcterms:W3CDTF">2005-02-03T12:48:33Z</dcterms:created>
  <dcterms:modified xsi:type="dcterms:W3CDTF">2024-12-05T06:58:21Z</dcterms:modified>
</cp:coreProperties>
</file>